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25" windowWidth="12045" windowHeight="9990" activeTab="0"/>
  </bookViews>
  <sheets>
    <sheet name="район" sheetId="1" r:id="rId1"/>
  </sheets>
  <definedNames/>
  <calcPr fullCalcOnLoad="1"/>
</workbook>
</file>

<file path=xl/sharedStrings.xml><?xml version="1.0" encoding="utf-8"?>
<sst xmlns="http://schemas.openxmlformats.org/spreadsheetml/2006/main" count="231" uniqueCount="222">
  <si>
    <t xml:space="preserve">в тыс. рублей. </t>
  </si>
  <si>
    <t>Наименование показателей</t>
  </si>
  <si>
    <t>1</t>
  </si>
  <si>
    <t xml:space="preserve">       в том числе:</t>
  </si>
  <si>
    <t>11</t>
  </si>
  <si>
    <t>ШТРАФНЫЕ  САНКЦИИ, ВОЗМЕЩЕНИЕ УЩЕРБА</t>
  </si>
  <si>
    <t xml:space="preserve">                         РАСХОДЫ</t>
  </si>
  <si>
    <t>0100</t>
  </si>
  <si>
    <t>0500</t>
  </si>
  <si>
    <t>0700</t>
  </si>
  <si>
    <t>0800</t>
  </si>
  <si>
    <t>ЖИЛИЩНО-КОММУНАЛЬН0Е ХОЗЯЙСТВО</t>
  </si>
  <si>
    <t>ОБРАЗОВАНИЕ</t>
  </si>
  <si>
    <t xml:space="preserve">НАЛОГИ НА СОВОКУПНЫЙ ДОХОД </t>
  </si>
  <si>
    <t>№п\п</t>
  </si>
  <si>
    <t>2</t>
  </si>
  <si>
    <t>3</t>
  </si>
  <si>
    <t>4</t>
  </si>
  <si>
    <t>5</t>
  </si>
  <si>
    <t>6</t>
  </si>
  <si>
    <t>7</t>
  </si>
  <si>
    <t>8</t>
  </si>
  <si>
    <t>9</t>
  </si>
  <si>
    <t xml:space="preserve">НАЛОГИ НА ПРИБЫЛЬ </t>
  </si>
  <si>
    <t>Налог на доходы физических лиц</t>
  </si>
  <si>
    <t>10</t>
  </si>
  <si>
    <t>СОЦИАЛЬНАЯ ПОЛИТИКА</t>
  </si>
  <si>
    <t>ПРЕВЫШЕНИЕ  ДОХОДОВ  НАД РАСХОДАМИ (ДЕФИЦИТ +;-)</t>
  </si>
  <si>
    <t xml:space="preserve">Единый сельскохозяйственный налог </t>
  </si>
  <si>
    <t xml:space="preserve">ГОСУДАРСТВЕННАЯ  ПОШЛИНА  </t>
  </si>
  <si>
    <t>0300</t>
  </si>
  <si>
    <t>0400</t>
  </si>
  <si>
    <t xml:space="preserve">НАЦИОНАЛЬНАЯ ЭКОНОМИКА </t>
  </si>
  <si>
    <t>0900</t>
  </si>
  <si>
    <t>1000</t>
  </si>
  <si>
    <t xml:space="preserve">БЕЗВОЗМЕЗДНЫЕ ПОСТУПЛЕНИЯ </t>
  </si>
  <si>
    <t xml:space="preserve">ПРОЧИЕ БЕЗВОЗМЕЗДНЫЕ ПОСТУПЛЕНИЯ </t>
  </si>
  <si>
    <t>Дотация на сбалансированность бюджетов</t>
  </si>
  <si>
    <t>Средства полученные(по взаимным расчетам) на компенсацию дополнит. Расходов, возникших в результате решений, органами гос-й власти</t>
  </si>
  <si>
    <t xml:space="preserve">                                                                                 бюджета района и направлении средств</t>
  </si>
  <si>
    <t xml:space="preserve">                                                                                  из резервного фонда бюджета района</t>
  </si>
  <si>
    <t>№ ____от _________2005 г.</t>
  </si>
  <si>
    <t xml:space="preserve">                                                                                  за 9 месяцев2005 года» </t>
  </si>
  <si>
    <t>ПЛАТЕЖИ ПРИ ПОЛЬЗОВАНИИ ПРИРОДНЫМИ РЕСУРСАМИ</t>
  </si>
  <si>
    <t>ДОХОДЫ ОТ ПРОДАЖИ МАТ-Х И НЕМАТ-Х АКТИВОВ</t>
  </si>
  <si>
    <t>% исполнения</t>
  </si>
  <si>
    <t>0200</t>
  </si>
  <si>
    <t xml:space="preserve">                                  в том числе:                                                                                                </t>
  </si>
  <si>
    <t>12</t>
  </si>
  <si>
    <t>ПРОЧИЕ НЕНАЛОГОВЫЕ ДОХОДЫ</t>
  </si>
  <si>
    <t>Дотация  на выравнивание уровня бюджетной обеспеченности</t>
  </si>
  <si>
    <t>Приложение 1</t>
  </si>
  <si>
    <t>к решению Мокроусовской районной Думы</t>
  </si>
  <si>
    <t xml:space="preserve">в т.ч. невыясненные поступления </t>
  </si>
  <si>
    <t>1100</t>
  </si>
  <si>
    <t>ОБЩЕГОСУДАРСТВЕННЫЕ ВОПРОСЫ</t>
  </si>
  <si>
    <t>НАЦИОНАЛЬНАЯ БЕЗОПАСНОСТЬ И ПРАВООХРАНИТЕЛЬНАЯ ДЕЯТЕЛЬНОСТЬ</t>
  </si>
  <si>
    <t>Субвенции на обеспечение равной доступности услуг общественного транспорта  для отдельных категорий граждан</t>
  </si>
  <si>
    <t>Субвенции на обеспечение  мер социальной поддержки  ветеранов труда и труженников тыла</t>
  </si>
  <si>
    <t>Субвенции на обеспечение  мер социальной поддержки  реабилитированных лиц и лиц , признанных  пострадавшими от политических репрессий</t>
  </si>
  <si>
    <t>ВОЗВРАТ ОСТАТКОВ СУБСИДИЙ И СУБВЕНЦИЙ</t>
  </si>
  <si>
    <t>0102</t>
  </si>
  <si>
    <t>0103</t>
  </si>
  <si>
    <t>0104</t>
  </si>
  <si>
    <t>0106</t>
  </si>
  <si>
    <t>0203</t>
  </si>
  <si>
    <t>0302</t>
  </si>
  <si>
    <t>0309</t>
  </si>
  <si>
    <t>0310</t>
  </si>
  <si>
    <t>0405</t>
  </si>
  <si>
    <t>0409</t>
  </si>
  <si>
    <t>0412</t>
  </si>
  <si>
    <t>0501</t>
  </si>
  <si>
    <t>0502</t>
  </si>
  <si>
    <t>0701</t>
  </si>
  <si>
    <t>0702</t>
  </si>
  <si>
    <t>0707</t>
  </si>
  <si>
    <t>0709</t>
  </si>
  <si>
    <t>0801</t>
  </si>
  <si>
    <t>0901</t>
  </si>
  <si>
    <t>0902</t>
  </si>
  <si>
    <t>0908</t>
  </si>
  <si>
    <t>0910</t>
  </si>
  <si>
    <t>1003</t>
  </si>
  <si>
    <t>1004</t>
  </si>
  <si>
    <t>1006</t>
  </si>
  <si>
    <t>Иные межбюджетные трансферты</t>
  </si>
  <si>
    <t>Функционирование высшего должностного лица муниципального образования</t>
  </si>
  <si>
    <t>Функционирование представительных  органов муниципальных образований</t>
  </si>
  <si>
    <t>Функционирование  местной администрации</t>
  </si>
  <si>
    <t>Обеспечение деятельности  финансовых органов</t>
  </si>
  <si>
    <t>Другие общегосударственные вопросы</t>
  </si>
  <si>
    <t>Органы внутренних дел</t>
  </si>
  <si>
    <t>Защита населения и территорий от последствий чрезвычайных ситуаций природного и техногенного характера, гражданская оборона</t>
  </si>
  <si>
    <t>Сельское хозяйство и рыболовство</t>
  </si>
  <si>
    <t>Другие  вопросы в области национальной экономики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</si>
  <si>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</si>
  <si>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</si>
  <si>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</si>
  <si>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</si>
  <si>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</si>
  <si>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</si>
  <si>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Телевидение и радиовещание</t>
  </si>
  <si>
    <t>Другие вопросы в области культуры</t>
  </si>
  <si>
    <t>Стационарная медицинская помощь</t>
  </si>
  <si>
    <t>Амбулаторная помощь</t>
  </si>
  <si>
    <t>Физическая культура и спорт</t>
  </si>
  <si>
    <t>Другие вопросы в области  здравоохранения, физической культуры и спорта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</si>
  <si>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</si>
  <si>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</si>
  <si>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</si>
  <si>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Прочие субсидии бюджетам муниципальных образований</t>
  </si>
  <si>
    <t>Прочие субвенции бюджетам муниципальных образований</t>
  </si>
  <si>
    <t>0105</t>
  </si>
  <si>
    <t>Судебная система</t>
  </si>
  <si>
    <t>0903</t>
  </si>
  <si>
    <t>Медицинская помощь в стационарах всез типов</t>
  </si>
  <si>
    <t>0904</t>
  </si>
  <si>
    <t>Скорая медицинская помощь</t>
  </si>
  <si>
    <t xml:space="preserve">ВСЕГО  ДОХОДОВ     </t>
  </si>
  <si>
    <r>
      <t>ВСЕГО РАСХОДОВ</t>
    </r>
    <r>
      <rPr>
        <b/>
        <sz val="8"/>
        <rFont val="Arial Narrow"/>
        <family val="2"/>
      </rPr>
      <t xml:space="preserve"> </t>
    </r>
  </si>
  <si>
    <t>ДОХОДЫ ОТ ОКАЗАНИЯ ПЛАТНЫХ УСЛУГ И КОМПЕНСАЦИИ ЗАТРАТ ГОСУДАРСТВА</t>
  </si>
  <si>
    <t>Резервные фонды</t>
  </si>
  <si>
    <t>0401</t>
  </si>
  <si>
    <t xml:space="preserve">Общеэкономические вопросы </t>
  </si>
  <si>
    <t>0804</t>
  </si>
  <si>
    <t xml:space="preserve">Обеспечение пожарной безопасности </t>
  </si>
  <si>
    <t xml:space="preserve">Национальная оборона </t>
  </si>
  <si>
    <t xml:space="preserve">мобилизационная и вневойсковая подготовка </t>
  </si>
  <si>
    <t xml:space="preserve">Налог на имущество </t>
  </si>
  <si>
    <t xml:space="preserve">Земельный налог </t>
  </si>
  <si>
    <t>Доходы от реализации  имущества находящегося  в  оперативном управлении  учреждений, находящихся в ведении органов управления муниципальных районов</t>
  </si>
  <si>
    <t>Доходы от продажи земельных участков, государственная собственность на которые  не разграничена и которые расположены в границах поселений</t>
  </si>
  <si>
    <r>
      <t xml:space="preserve">                                ДОХОДЫ </t>
    </r>
    <r>
      <rPr>
        <b/>
        <u val="single"/>
        <sz val="9"/>
        <rFont val="Arial Narrow"/>
        <family val="2"/>
      </rPr>
      <t xml:space="preserve">  </t>
    </r>
    <r>
      <rPr>
        <b/>
        <i/>
        <sz val="9"/>
        <rFont val="Arial Narrow"/>
        <family val="2"/>
      </rPr>
      <t xml:space="preserve"> налоговые и не налоговые        </t>
    </r>
    <r>
      <rPr>
        <b/>
        <sz val="9"/>
        <rFont val="Arial Narrow"/>
        <family val="2"/>
      </rPr>
      <t xml:space="preserve">                                  </t>
    </r>
  </si>
  <si>
    <t>Межбюджетные трансферты, передаваемые бюджтам  муниципальных районов  из бюджетов поселений  на осуществление  части полномочий по решению вопросов местного значения  в соответствии с заключенными соглашениями</t>
  </si>
  <si>
    <t>0601</t>
  </si>
  <si>
    <t>Экологический контроль</t>
  </si>
  <si>
    <t xml:space="preserve">"Об исполнении районного бюджета </t>
  </si>
  <si>
    <t>и направлении средств из резервного фонда</t>
  </si>
  <si>
    <t xml:space="preserve">Доходы от сдачи в аренду имущества, находящегося в оперативном управлении органов государственной 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</si>
  <si>
    <t>Доходы, получаемые в виде арендной платы 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 права на заключение договоров аренды  указанных земельных участков</t>
  </si>
  <si>
    <t xml:space="preserve">ДОХОДЫ ОТ  ИСПОЛЬЗОВАНИЯ  ИМУЩЕСТВА, НАХОДЯЩЕГОСЯ В ГОСУДАРСТВЕННОЙ  И МУНИЦИПАЛЬНОЙ СОБСТВЕННОСТИ </t>
  </si>
  <si>
    <t>ДОХОДЫ ОТ ПРОДАЖИ МАТЕРИАЛЬНЫХ  И НЕМАТЕРИАЛЬНЫХ  АКТИВОВ</t>
  </si>
  <si>
    <t>0111</t>
  </si>
  <si>
    <t>0113</t>
  </si>
  <si>
    <t>Дорожное хозяйство (дорожные фонды)</t>
  </si>
  <si>
    <t xml:space="preserve">КУЛЬТУРА,  КИНЕМАТОГРАФИЯ </t>
  </si>
  <si>
    <t xml:space="preserve">ЗДРАВООХРАНЕНИЕ </t>
  </si>
  <si>
    <t>1101</t>
  </si>
  <si>
    <t>1200</t>
  </si>
  <si>
    <t>СРЕДСТВА МАССОВОЙ ИНФОРМАЦИИ</t>
  </si>
  <si>
    <t>1201</t>
  </si>
  <si>
    <t>1400</t>
  </si>
  <si>
    <t>МЕЖБЮДЖЕТНЫЕ ТРАНСФЕРТЫ ОБЩЕГО ХАРАКТЕРА БЮДЖЕТАМ МУНИЦИПАЛЬНЫХ ОБРАЗОВАНИЙ</t>
  </si>
  <si>
    <t>Дотации на выравнивание бюджетной обеспеченности бюджетов</t>
  </si>
  <si>
    <t>Дотации на обеспечение мер по сбалансированности бюджетов</t>
  </si>
  <si>
    <t>1401</t>
  </si>
  <si>
    <t>1402</t>
  </si>
  <si>
    <t>ФИЗИЧЕСКАЯ КУЛЬТУРА И СПОРТ</t>
  </si>
  <si>
    <t xml:space="preserve"> Единый налог на вмененный доход для отдельных видов деятельности</t>
  </si>
  <si>
    <t xml:space="preserve">Мобилизационная и вневойсковая подготовка </t>
  </si>
  <si>
    <t>Межбюджетные трансферты, передаваемые бюджетам для компенсации дополнительных расходов,возникших в результате решений, принятых органами власти другого уровня</t>
  </si>
  <si>
    <t>БЕЗВОЗМЕЗДНЫЕ ПОСТУПЛЕНИЯ ОТ ДРУГИХ БЮДЖЕТОВ БЮДЖЕТНОЙ СИСТЕМЫ РОССИЙСКОЙ ФЕДЕРАЦИИ</t>
  </si>
  <si>
    <t>от ______2012 г. № _____</t>
  </si>
  <si>
    <t>Субсидии бюджетам  на государственную поддержку малого и среднего предпринимательства, включая крестьянские (фермерские) хозяйства</t>
  </si>
  <si>
    <t>Субсидии бюджетам на реализацию федеральных целевых программ</t>
  </si>
  <si>
    <t>Субсидии бюджетам на бюджетные инвестиции в объекты капитального строительства собственности муниципальных образований</t>
  </si>
  <si>
    <t>Субсидии на бюджетные инвестиции для модернизации объектов коммунальной инфраструктуры</t>
  </si>
  <si>
    <t>Субвенции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</si>
  <si>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на модернизацию региональноых ситем общего образования</t>
  </si>
  <si>
    <t>0705</t>
  </si>
  <si>
    <t>Профессиональная подготовка, преподготовка и повышение квалификации</t>
  </si>
  <si>
    <t>Налог, взимаемый в связи с применением патентной системы налогооблажения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</si>
  <si>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</si>
  <si>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Субвенуии бюджетам муниципальных образований на обеспечение жилыми помещениями детей-сирот, детей,  оставшихся без попечения родителей, а также детей, находящихся под опекой (попечительством), не имеющих  закрепленного жилого помещения</t>
  </si>
  <si>
    <t>Приложение</t>
  </si>
  <si>
    <t>"Об исполнении районного бюджета</t>
  </si>
  <si>
    <t>назначено (тыс.руб.)</t>
  </si>
  <si>
    <t>исполнено (тыс.руб.)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</si>
  <si>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</si>
  <si>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</si>
  <si>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</si>
  <si>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районов,  на осуществление 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</si>
  <si>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</si>
  <si>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 бюджетам муниципальных районов на выполнение передаваемых полномочий субъектов Российской Федерации</t>
  </si>
  <si>
    <t>Субвенции бюджетам   муниципальных районов на содержание ребенка в семье опекуна и приемной семье, а также вознаграждение, причитающееся  приемному родителю</t>
  </si>
  <si>
    <t>Субвенции  бюджетам муниципальных районов  на компенсацию части родительской платы  за содержание ребенка  в муниципальных образовательных учреждениях, реализующих основную общеобразовательную программу дошкольного образования</t>
  </si>
  <si>
    <t>0410</t>
  </si>
  <si>
    <t>Связь и информатика</t>
  </si>
  <si>
    <t>13</t>
  </si>
  <si>
    <t>Субвенции бюджетам  муниципальных районов</t>
  </si>
  <si>
    <t>Субсидии бюджетам  муниципальных районов</t>
  </si>
  <si>
    <t>Дотации бюджетам муниципальных районов</t>
  </si>
  <si>
    <t>Субвенции бюджетам муниципальных районов на проведение Всероссийской сельскохозяйственной переписи в 2016 году</t>
  </si>
  <si>
    <t>0703</t>
  </si>
  <si>
    <t>Дополнительное образование детей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</si>
  <si>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</si>
  <si>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                                   в том числе:                                                                                         Государственная пошлина по делам, рассматриваемым в судах общей юрисдикции, мировыми судьями</t>
  </si>
  <si>
    <t>Плата за выбросы загрязняющих веществ в атмосферный воздух стационарными объектами 7</t>
  </si>
  <si>
    <t xml:space="preserve"> Плата за размещение отходов производства и потребления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</si>
  <si>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</si>
  <si>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проведение Всероссийской переписи населения 2020 года</t>
  </si>
  <si>
    <t>Культура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</si>
  <si>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</si>
  <si>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</si>
  <si>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 муниципальных районов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</si>
  <si>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</si>
  <si>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1403</t>
  </si>
  <si>
    <t>Мокроусовского района за 2022 год"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</si>
  <si>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</si>
  <si>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</si>
  <si>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реализацию мероприятий по модернизации школьных систем образования</t>
  </si>
  <si>
    <t>0107</t>
  </si>
  <si>
    <t>Обеспечение проведения выборов и референдумов</t>
  </si>
  <si>
    <t>0503</t>
  </si>
  <si>
    <t>0505</t>
  </si>
  <si>
    <t>Благоустройство</t>
  </si>
  <si>
    <t>Другие вопросы в области жилищно-коммунального хозяйства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</si>
  <si>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</si>
  <si>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 xml:space="preserve">к  решению Думы Мокроусовского муниципального округа  </t>
  </si>
  <si>
    <t xml:space="preserve">  от ______________ 2023 года №___</t>
  </si>
  <si>
    <t>Отчет об исполнении районного бюджета  Мокроусовского района за 2022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</si>
</sst>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i/>
      <sz val="9"/>
      <name val="Arial Narrow"/>
      <family val="2"/>
    </font>
    <font>
      <b/>
      <u val="single"/>
      <sz val="9"/>
      <name val="Arial Narrow"/>
      <family val="2"/>
    </font>
    <font>
      <sz val="8"/>
      <color indexed="8"/>
      <name val="Arial Narrow"/>
      <family val="2"/>
    </font>
    <font>
      <b/>
      <i/>
      <sz val="11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8" fillId="0" borderId="1">
      <alignment horizontal="left" wrapText="1" indent="2"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2" applyNumberFormat="0" applyAlignment="0" applyProtection="0"/>
    <xf numFmtId="0" fontId="22" fillId="20" borderId="3" applyNumberFormat="0" applyAlignment="0" applyProtection="0"/>
    <xf numFmtId="0" fontId="23" fillId="20" borderId="2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21" borderId="8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 indent="2"/>
    </xf>
    <xf numFmtId="0" fontId="5" fillId="0" borderId="0" xfId="0" applyFont="1" applyAlignment="1">
      <alignment horizontal="right" indent="2"/>
    </xf>
    <xf numFmtId="49" fontId="3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49" fontId="3" fillId="0" borderId="11" xfId="0" applyNumberFormat="1" applyFont="1" applyFill="1" applyBorder="1" applyAlignment="1" applyProtection="1">
      <alignment horizontal="right" vertical="top"/>
      <protection/>
    </xf>
    <xf numFmtId="0" fontId="8" fillId="0" borderId="11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49" fontId="9" fillId="0" borderId="12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11" fillId="0" borderId="12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 applyProtection="1">
      <alignment vertical="top"/>
      <protection/>
    </xf>
    <xf numFmtId="0" fontId="3" fillId="0" borderId="12" xfId="0" applyNumberFormat="1" applyFont="1" applyFill="1" applyBorder="1" applyAlignment="1" applyProtection="1">
      <alignment vertical="top"/>
      <protection/>
    </xf>
    <xf numFmtId="0" fontId="11" fillId="0" borderId="14" xfId="0" applyFont="1" applyBorder="1" applyAlignment="1">
      <alignment/>
    </xf>
    <xf numFmtId="49" fontId="9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/>
    </xf>
    <xf numFmtId="49" fontId="12" fillId="0" borderId="12" xfId="0" applyNumberFormat="1" applyFont="1" applyFill="1" applyBorder="1" applyAlignment="1" applyProtection="1">
      <alignment horizontal="right"/>
      <protection/>
    </xf>
    <xf numFmtId="0" fontId="13" fillId="0" borderId="12" xfId="0" applyNumberFormat="1" applyFont="1" applyFill="1" applyBorder="1" applyAlignment="1" applyProtection="1">
      <alignment vertical="justify"/>
      <protection/>
    </xf>
    <xf numFmtId="49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11" fillId="0" borderId="12" xfId="0" applyNumberFormat="1" applyFont="1" applyFill="1" applyBorder="1" applyAlignment="1" applyProtection="1">
      <alignment vertical="top"/>
      <protection/>
    </xf>
    <xf numFmtId="174" fontId="11" fillId="0" borderId="12" xfId="0" applyNumberFormat="1" applyFont="1" applyFill="1" applyBorder="1" applyAlignment="1" applyProtection="1">
      <alignment vertical="top"/>
      <protection/>
    </xf>
    <xf numFmtId="49" fontId="12" fillId="0" borderId="12" xfId="0" applyNumberFormat="1" applyFont="1" applyFill="1" applyBorder="1" applyAlignment="1" applyProtection="1">
      <alignment horizontal="right" vertical="top"/>
      <protection/>
    </xf>
    <xf numFmtId="0" fontId="10" fillId="0" borderId="12" xfId="0" applyNumberFormat="1" applyFont="1" applyFill="1" applyBorder="1" applyAlignment="1" applyProtection="1">
      <alignment vertical="top" wrapText="1"/>
      <protection/>
    </xf>
    <xf numFmtId="49" fontId="4" fillId="0" borderId="12" xfId="0" applyNumberFormat="1" applyFont="1" applyFill="1" applyBorder="1" applyAlignment="1" applyProtection="1">
      <alignment horizontal="justify" vertical="top"/>
      <protection/>
    </xf>
    <xf numFmtId="49" fontId="9" fillId="0" borderId="12" xfId="0" applyNumberFormat="1" applyFont="1" applyFill="1" applyBorder="1" applyAlignment="1" applyProtection="1">
      <alignment horizontal="right"/>
      <protection/>
    </xf>
    <xf numFmtId="0" fontId="10" fillId="0" borderId="12" xfId="0" applyNumberFormat="1" applyFont="1" applyFill="1" applyBorder="1" applyAlignment="1" applyProtection="1">
      <alignment vertical="justify"/>
      <protection/>
    </xf>
    <xf numFmtId="49" fontId="10" fillId="0" borderId="12" xfId="0" applyNumberFormat="1" applyFont="1" applyFill="1" applyBorder="1" applyAlignment="1" applyProtection="1">
      <alignment horizontal="justify" vertical="top"/>
      <protection/>
    </xf>
    <xf numFmtId="49" fontId="9" fillId="0" borderId="12" xfId="0" applyNumberFormat="1" applyFont="1" applyFill="1" applyBorder="1" applyAlignment="1" applyProtection="1">
      <alignment horizontal="right" vertical="top"/>
      <protection/>
    </xf>
    <xf numFmtId="0" fontId="10" fillId="0" borderId="12" xfId="0" applyNumberFormat="1" applyFont="1" applyFill="1" applyBorder="1" applyAlignment="1" applyProtection="1">
      <alignment vertical="top"/>
      <protection/>
    </xf>
    <xf numFmtId="49" fontId="10" fillId="0" borderId="12" xfId="0" applyNumberFormat="1" applyFont="1" applyFill="1" applyBorder="1" applyAlignment="1" applyProtection="1">
      <alignment vertical="top"/>
      <protection/>
    </xf>
    <xf numFmtId="49" fontId="10" fillId="0" borderId="12" xfId="0" applyNumberFormat="1" applyFont="1" applyFill="1" applyBorder="1" applyAlignment="1" applyProtection="1">
      <alignment horizontal="justify"/>
      <protection/>
    </xf>
    <xf numFmtId="0" fontId="9" fillId="0" borderId="12" xfId="0" applyNumberFormat="1" applyFont="1" applyFill="1" applyBorder="1" applyAlignment="1" applyProtection="1">
      <alignment vertical="top" wrapText="1"/>
      <protection/>
    </xf>
    <xf numFmtId="0" fontId="12" fillId="0" borderId="12" xfId="0" applyNumberFormat="1" applyFont="1" applyFill="1" applyBorder="1" applyAlignment="1" applyProtection="1">
      <alignment vertical="top" wrapText="1"/>
      <protection/>
    </xf>
    <xf numFmtId="0" fontId="8" fillId="0" borderId="12" xfId="0" applyNumberFormat="1" applyFont="1" applyFill="1" applyBorder="1" applyAlignment="1" applyProtection="1">
      <alignment vertical="top"/>
      <protection/>
    </xf>
    <xf numFmtId="0" fontId="11" fillId="0" borderId="0" xfId="0" applyFont="1" applyAlignment="1">
      <alignment/>
    </xf>
    <xf numFmtId="0" fontId="15" fillId="0" borderId="15" xfId="0" applyFont="1" applyBorder="1" applyAlignment="1">
      <alignment wrapText="1"/>
    </xf>
    <xf numFmtId="0" fontId="10" fillId="24" borderId="12" xfId="0" applyNumberFormat="1" applyFont="1" applyFill="1" applyBorder="1" applyAlignment="1" applyProtection="1">
      <alignment vertical="top" wrapText="1"/>
      <protection/>
    </xf>
    <xf numFmtId="0" fontId="15" fillId="0" borderId="15" xfId="0" applyFont="1" applyFill="1" applyBorder="1" applyAlignment="1">
      <alignment wrapText="1"/>
    </xf>
    <xf numFmtId="0" fontId="8" fillId="24" borderId="12" xfId="0" applyNumberFormat="1" applyFont="1" applyFill="1" applyBorder="1" applyAlignment="1" applyProtection="1">
      <alignment vertical="top"/>
      <protection/>
    </xf>
    <xf numFmtId="49" fontId="4" fillId="24" borderId="12" xfId="0" applyNumberFormat="1" applyFont="1" applyFill="1" applyBorder="1" applyAlignment="1" applyProtection="1">
      <alignment horizontal="justify" vertical="top"/>
      <protection/>
    </xf>
    <xf numFmtId="174" fontId="11" fillId="0" borderId="13" xfId="0" applyNumberFormat="1" applyFont="1" applyFill="1" applyBorder="1" applyAlignment="1" applyProtection="1">
      <alignment vertical="top"/>
      <protection/>
    </xf>
    <xf numFmtId="0" fontId="12" fillId="0" borderId="13" xfId="0" applyNumberFormat="1" applyFont="1" applyFill="1" applyBorder="1" applyAlignment="1" applyProtection="1">
      <alignment vertical="top"/>
      <protection/>
    </xf>
    <xf numFmtId="0" fontId="16" fillId="0" borderId="13" xfId="0" applyNumberFormat="1" applyFont="1" applyFill="1" applyBorder="1" applyAlignment="1" applyProtection="1">
      <alignment vertical="top"/>
      <protection/>
    </xf>
    <xf numFmtId="49" fontId="4" fillId="0" borderId="13" xfId="0" applyNumberFormat="1" applyFont="1" applyFill="1" applyBorder="1" applyAlignment="1" applyProtection="1">
      <alignment horizontal="justify" vertical="top"/>
      <protection/>
    </xf>
    <xf numFmtId="0" fontId="11" fillId="0" borderId="13" xfId="0" applyNumberFormat="1" applyFont="1" applyFill="1" applyBorder="1" applyAlignment="1" applyProtection="1">
      <alignment vertical="top"/>
      <protection/>
    </xf>
    <xf numFmtId="0" fontId="11" fillId="0" borderId="16" xfId="0" applyNumberFormat="1" applyFont="1" applyFill="1" applyBorder="1" applyAlignment="1" applyProtection="1">
      <alignment vertical="top"/>
      <protection/>
    </xf>
    <xf numFmtId="174" fontId="11" fillId="0" borderId="17" xfId="0" applyNumberFormat="1" applyFont="1" applyFill="1" applyBorder="1" applyAlignment="1" applyProtection="1">
      <alignment vertical="top"/>
      <protection/>
    </xf>
    <xf numFmtId="49" fontId="12" fillId="0" borderId="14" xfId="0" applyNumberFormat="1" applyFont="1" applyFill="1" applyBorder="1" applyAlignment="1" applyProtection="1">
      <alignment horizontal="right"/>
      <protection/>
    </xf>
    <xf numFmtId="49" fontId="4" fillId="0" borderId="14" xfId="0" applyNumberFormat="1" applyFont="1" applyFill="1" applyBorder="1" applyAlignment="1" applyProtection="1">
      <alignment horizontal="justify" vertical="top"/>
      <protection/>
    </xf>
    <xf numFmtId="0" fontId="3" fillId="0" borderId="14" xfId="0" applyNumberFormat="1" applyFont="1" applyFill="1" applyBorder="1" applyAlignment="1" applyProtection="1">
      <alignment vertical="top"/>
      <protection/>
    </xf>
    <xf numFmtId="0" fontId="3" fillId="0" borderId="18" xfId="0" applyNumberFormat="1" applyFont="1" applyFill="1" applyBorder="1" applyAlignment="1" applyProtection="1">
      <alignment vertical="top"/>
      <protection/>
    </xf>
    <xf numFmtId="174" fontId="11" fillId="0" borderId="14" xfId="0" applyNumberFormat="1" applyFont="1" applyFill="1" applyBorder="1" applyAlignment="1" applyProtection="1">
      <alignment vertical="top"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49" fontId="12" fillId="0" borderId="13" xfId="0" applyNumberFormat="1" applyFont="1" applyFill="1" applyBorder="1" applyAlignment="1" applyProtection="1">
      <alignment horizontal="right" vertical="top"/>
      <protection/>
    </xf>
    <xf numFmtId="49" fontId="12" fillId="24" borderId="13" xfId="0" applyNumberFormat="1" applyFont="1" applyFill="1" applyBorder="1" applyAlignment="1" applyProtection="1">
      <alignment horizontal="right" vertical="top"/>
      <protection/>
    </xf>
    <xf numFmtId="0" fontId="8" fillId="0" borderId="12" xfId="0" applyNumberFormat="1" applyFont="1" applyFill="1" applyBorder="1" applyAlignment="1" applyProtection="1">
      <alignment horizontal="left" vertical="justify"/>
      <protection/>
    </xf>
    <xf numFmtId="49" fontId="12" fillId="0" borderId="0" xfId="0" applyNumberFormat="1" applyFont="1" applyFill="1" applyBorder="1" applyAlignment="1" applyProtection="1">
      <alignment horizontal="right" vertical="justify"/>
      <protection/>
    </xf>
    <xf numFmtId="0" fontId="8" fillId="0" borderId="0" xfId="0" applyNumberFormat="1" applyFont="1" applyFill="1" applyBorder="1" applyAlignment="1" applyProtection="1">
      <alignment horizontal="left" vertical="justify"/>
      <protection/>
    </xf>
    <xf numFmtId="49" fontId="4" fillId="0" borderId="0" xfId="0" applyNumberFormat="1" applyFont="1" applyFill="1" applyBorder="1" applyAlignment="1" applyProtection="1">
      <alignment horizontal="justify" vertical="top"/>
      <protection/>
    </xf>
    <xf numFmtId="49" fontId="9" fillId="0" borderId="14" xfId="0" applyNumberFormat="1" applyFont="1" applyFill="1" applyBorder="1" applyAlignment="1" applyProtection="1">
      <alignment horizontal="right"/>
      <protection/>
    </xf>
    <xf numFmtId="49" fontId="9" fillId="0" borderId="13" xfId="0" applyNumberFormat="1" applyFont="1" applyFill="1" applyBorder="1" applyAlignment="1" applyProtection="1">
      <alignment horizontal="right" vertical="top"/>
      <protection/>
    </xf>
    <xf numFmtId="0" fontId="8" fillId="0" borderId="12" xfId="0" applyNumberFormat="1" applyFont="1" applyFill="1" applyBorder="1" applyAlignment="1" applyProtection="1">
      <alignment vertical="justify"/>
      <protection/>
    </xf>
    <xf numFmtId="49" fontId="8" fillId="0" borderId="12" xfId="0" applyNumberFormat="1" applyFont="1" applyFill="1" applyBorder="1" applyAlignment="1" applyProtection="1">
      <alignment horizontal="justify" vertical="top"/>
      <protection/>
    </xf>
    <xf numFmtId="0" fontId="11" fillId="0" borderId="14" xfId="0" applyNumberFormat="1" applyFont="1" applyFill="1" applyBorder="1" applyAlignment="1" applyProtection="1">
      <alignment vertical="top"/>
      <protection/>
    </xf>
    <xf numFmtId="0" fontId="11" fillId="0" borderId="18" xfId="0" applyNumberFormat="1" applyFont="1" applyFill="1" applyBorder="1" applyAlignment="1" applyProtection="1">
      <alignment vertical="top"/>
      <protection/>
    </xf>
    <xf numFmtId="0" fontId="3" fillId="0" borderId="0" xfId="0" applyFont="1" applyBorder="1" applyAlignment="1">
      <alignment/>
    </xf>
    <xf numFmtId="174" fontId="3" fillId="0" borderId="12" xfId="0" applyNumberFormat="1" applyFont="1" applyFill="1" applyBorder="1" applyAlignment="1" applyProtection="1">
      <alignment vertical="top"/>
      <protection/>
    </xf>
    <xf numFmtId="0" fontId="17" fillId="0" borderId="15" xfId="0" applyFont="1" applyBorder="1" applyAlignment="1">
      <alignment wrapText="1"/>
    </xf>
    <xf numFmtId="49" fontId="5" fillId="0" borderId="12" xfId="0" applyNumberFormat="1" applyFont="1" applyFill="1" applyBorder="1" applyAlignment="1" applyProtection="1">
      <alignment horizontal="justify" vertical="top"/>
      <protection/>
    </xf>
    <xf numFmtId="0" fontId="8" fillId="0" borderId="19" xfId="0" applyNumberFormat="1" applyFont="1" applyFill="1" applyBorder="1" applyAlignment="1" applyProtection="1">
      <alignment vertical="justify"/>
      <protection/>
    </xf>
    <xf numFmtId="0" fontId="10" fillId="0" borderId="19" xfId="0" applyNumberFormat="1" applyFont="1" applyFill="1" applyBorder="1" applyAlignment="1" applyProtection="1">
      <alignment vertical="justify"/>
      <protection/>
    </xf>
    <xf numFmtId="0" fontId="8" fillId="0" borderId="17" xfId="0" applyNumberFormat="1" applyFont="1" applyFill="1" applyBorder="1" applyAlignment="1" applyProtection="1">
      <alignment vertical="top" wrapText="1"/>
      <protection/>
    </xf>
    <xf numFmtId="0" fontId="10" fillId="0" borderId="17" xfId="0" applyNumberFormat="1" applyFont="1" applyFill="1" applyBorder="1" applyAlignment="1" applyProtection="1">
      <alignment vertical="top" wrapText="1"/>
      <protection/>
    </xf>
    <xf numFmtId="0" fontId="8" fillId="0" borderId="17" xfId="0" applyNumberFormat="1" applyFont="1" applyFill="1" applyBorder="1" applyAlignment="1" applyProtection="1">
      <alignment vertical="top"/>
      <protection/>
    </xf>
    <xf numFmtId="0" fontId="10" fillId="0" borderId="17" xfId="0" applyNumberFormat="1" applyFont="1" applyFill="1" applyBorder="1" applyAlignment="1" applyProtection="1">
      <alignment vertical="top"/>
      <protection/>
    </xf>
    <xf numFmtId="49" fontId="9" fillId="0" borderId="20" xfId="0" applyNumberFormat="1" applyFont="1" applyFill="1" applyBorder="1" applyAlignment="1" applyProtection="1">
      <alignment horizontal="right" vertical="top"/>
      <protection/>
    </xf>
    <xf numFmtId="49" fontId="12" fillId="0" borderId="20" xfId="0" applyNumberFormat="1" applyFont="1" applyFill="1" applyBorder="1" applyAlignment="1" applyProtection="1">
      <alignment horizontal="right" vertical="top"/>
      <protection/>
    </xf>
    <xf numFmtId="0" fontId="3" fillId="0" borderId="0" xfId="0" applyFont="1" applyFill="1" applyAlignment="1">
      <alignment/>
    </xf>
    <xf numFmtId="174" fontId="11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 horizontal="justify" vertical="top"/>
      <protection/>
    </xf>
    <xf numFmtId="0" fontId="3" fillId="0" borderId="0" xfId="0" applyFont="1" applyFill="1" applyBorder="1" applyAlignment="1">
      <alignment/>
    </xf>
    <xf numFmtId="0" fontId="8" fillId="24" borderId="21" xfId="0" applyNumberFormat="1" applyFont="1" applyFill="1" applyBorder="1" applyAlignment="1" applyProtection="1">
      <alignment vertical="justify"/>
      <protection/>
    </xf>
    <xf numFmtId="49" fontId="4" fillId="24" borderId="13" xfId="0" applyNumberFormat="1" applyFont="1" applyFill="1" applyBorder="1" applyAlignment="1" applyProtection="1">
      <alignment horizontal="justify" vertical="top" wrapText="1"/>
      <protection/>
    </xf>
    <xf numFmtId="49" fontId="12" fillId="0" borderId="12" xfId="0" applyNumberFormat="1" applyFont="1" applyFill="1" applyBorder="1" applyAlignment="1" applyProtection="1">
      <alignment horizontal="right" vertical="justify"/>
      <protection/>
    </xf>
    <xf numFmtId="49" fontId="9" fillId="24" borderId="12" xfId="0" applyNumberFormat="1" applyFont="1" applyFill="1" applyBorder="1" applyAlignment="1" applyProtection="1">
      <alignment horizontal="right" vertical="top"/>
      <protection/>
    </xf>
    <xf numFmtId="174" fontId="3" fillId="0" borderId="0" xfId="0" applyNumberFormat="1" applyFont="1" applyAlignment="1">
      <alignment/>
    </xf>
    <xf numFmtId="0" fontId="10" fillId="0" borderId="21" xfId="0" applyNumberFormat="1" applyFont="1" applyFill="1" applyBorder="1" applyAlignment="1" applyProtection="1">
      <alignment vertical="top" wrapText="1"/>
      <protection/>
    </xf>
    <xf numFmtId="49" fontId="5" fillId="0" borderId="13" xfId="0" applyNumberFormat="1" applyFont="1" applyFill="1" applyBorder="1" applyAlignment="1" applyProtection="1">
      <alignment horizontal="justify" vertical="top"/>
      <protection/>
    </xf>
    <xf numFmtId="0" fontId="3" fillId="0" borderId="13" xfId="0" applyNumberFormat="1" applyFont="1" applyFill="1" applyBorder="1" applyAlignment="1" applyProtection="1">
      <alignment vertical="top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14" xfId="0" applyFont="1" applyFill="1" applyBorder="1" applyAlignment="1">
      <alignment horizontal="center" vertical="top" wrapText="1"/>
    </xf>
    <xf numFmtId="0" fontId="8" fillId="0" borderId="13" xfId="0" applyNumberFormat="1" applyFont="1" applyFill="1" applyBorder="1" applyAlignment="1" applyProtection="1">
      <alignment vertical="top"/>
      <protection/>
    </xf>
    <xf numFmtId="0" fontId="3" fillId="0" borderId="14" xfId="0" applyFont="1" applyBorder="1" applyAlignment="1">
      <alignment/>
    </xf>
    <xf numFmtId="0" fontId="10" fillId="0" borderId="13" xfId="0" applyNumberFormat="1" applyFont="1" applyFill="1" applyBorder="1" applyAlignment="1" applyProtection="1">
      <alignment horizontal="center" vertical="top"/>
      <protection/>
    </xf>
    <xf numFmtId="0" fontId="3" fillId="0" borderId="14" xfId="0" applyFont="1" applyBorder="1" applyAlignment="1">
      <alignment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96"/>
  <sheetViews>
    <sheetView tabSelected="1" zoomScale="150" zoomScaleNormal="150" zoomScalePageLayoutView="0" workbookViewId="0" topLeftCell="B171">
      <selection activeCell="E46" sqref="E46"/>
    </sheetView>
  </sheetViews>
  <sheetFormatPr defaultColWidth="9.00390625" defaultRowHeight="12.75"/>
  <cols>
    <col min="1" max="1" width="1.625" style="1" hidden="1" customWidth="1"/>
    <col min="2" max="2" width="3.875" style="1" customWidth="1"/>
    <col min="3" max="3" width="45.25390625" style="1" customWidth="1"/>
    <col min="4" max="4" width="3.625" style="1" hidden="1" customWidth="1"/>
    <col min="5" max="5" width="10.75390625" style="84" customWidth="1"/>
    <col min="6" max="6" width="7.75390625" style="84" hidden="1" customWidth="1"/>
    <col min="7" max="7" width="9.375" style="84" customWidth="1"/>
    <col min="8" max="8" width="11.25390625" style="1" customWidth="1"/>
    <col min="9" max="9" width="0.12890625" style="1" hidden="1" customWidth="1"/>
    <col min="10" max="16384" width="9.125" style="1" customWidth="1"/>
  </cols>
  <sheetData>
    <row r="1" ht="14.25" customHeight="1" hidden="1">
      <c r="H1" s="2" t="s">
        <v>51</v>
      </c>
    </row>
    <row r="2" ht="16.5" customHeight="1" hidden="1">
      <c r="H2" s="2" t="s">
        <v>52</v>
      </c>
    </row>
    <row r="3" ht="12.75" hidden="1">
      <c r="H3" s="2" t="s">
        <v>163</v>
      </c>
    </row>
    <row r="4" ht="12.75" hidden="1">
      <c r="H4" s="2" t="s">
        <v>137</v>
      </c>
    </row>
    <row r="5" ht="10.5" customHeight="1" hidden="1">
      <c r="H5" s="2" t="s">
        <v>138</v>
      </c>
    </row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9" customHeight="1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5.75" hidden="1">
      <c r="I32" s="3"/>
    </row>
    <row r="33" ht="15.75" hidden="1">
      <c r="I33" s="4"/>
    </row>
    <row r="34" ht="15.75" hidden="1">
      <c r="I34" s="4"/>
    </row>
    <row r="35" ht="15.75" hidden="1">
      <c r="I35" s="4"/>
    </row>
    <row r="36" ht="15.75" hidden="1">
      <c r="I36" s="4"/>
    </row>
    <row r="37" ht="15.75" hidden="1">
      <c r="I37" s="4"/>
    </row>
    <row r="38" ht="15.75" hidden="1">
      <c r="I38" s="4"/>
    </row>
    <row r="39" spans="8:9" ht="15.75" customHeight="1">
      <c r="H39" s="1" t="s">
        <v>175</v>
      </c>
      <c r="I39" s="4" t="s">
        <v>39</v>
      </c>
    </row>
    <row r="40" spans="8:9" ht="11.25" customHeight="1">
      <c r="H40" s="2" t="s">
        <v>219</v>
      </c>
      <c r="I40" s="4" t="s">
        <v>40</v>
      </c>
    </row>
    <row r="41" spans="8:9" ht="12" customHeight="1">
      <c r="H41" s="2" t="s">
        <v>220</v>
      </c>
      <c r="I41" s="4" t="s">
        <v>42</v>
      </c>
    </row>
    <row r="42" spans="8:9" ht="13.5" customHeight="1">
      <c r="H42" s="2" t="s">
        <v>176</v>
      </c>
      <c r="I42" s="4" t="s">
        <v>41</v>
      </c>
    </row>
    <row r="43" spans="8:9" ht="12.75" customHeight="1">
      <c r="H43" s="2" t="s">
        <v>208</v>
      </c>
      <c r="I43" s="4"/>
    </row>
    <row r="44" ht="14.25" customHeight="1">
      <c r="I44" s="4"/>
    </row>
    <row r="45" spans="2:8" ht="16.5">
      <c r="B45" s="5"/>
      <c r="C45" s="6" t="s">
        <v>221</v>
      </c>
      <c r="D45" s="7"/>
      <c r="E45" s="8"/>
      <c r="F45" s="8"/>
      <c r="G45" s="8"/>
      <c r="H45" s="8"/>
    </row>
    <row r="46" spans="2:8" ht="14.25" customHeight="1">
      <c r="B46" s="5"/>
      <c r="C46" s="9"/>
      <c r="D46" s="7"/>
      <c r="E46" s="8"/>
      <c r="F46" s="8"/>
      <c r="G46" s="8"/>
      <c r="H46" s="8"/>
    </row>
    <row r="47" spans="2:8" ht="13.5" hidden="1">
      <c r="B47" s="10"/>
      <c r="C47" s="11"/>
      <c r="D47" s="12"/>
      <c r="E47" s="12"/>
      <c r="F47" s="12"/>
      <c r="G47" s="12"/>
      <c r="H47" s="12" t="s">
        <v>0</v>
      </c>
    </row>
    <row r="48" spans="2:12" ht="15.75">
      <c r="B48" s="13" t="s">
        <v>14</v>
      </c>
      <c r="C48" s="103" t="s">
        <v>1</v>
      </c>
      <c r="D48" s="14"/>
      <c r="E48" s="97" t="s">
        <v>177</v>
      </c>
      <c r="F48" s="15"/>
      <c r="G48" s="99" t="s">
        <v>178</v>
      </c>
      <c r="H48" s="101" t="s">
        <v>45</v>
      </c>
      <c r="I48" s="16"/>
      <c r="L48" s="72"/>
    </row>
    <row r="49" spans="2:9" ht="12.75">
      <c r="B49" s="13"/>
      <c r="C49" s="104"/>
      <c r="D49" s="17"/>
      <c r="E49" s="98"/>
      <c r="F49" s="15"/>
      <c r="G49" s="100"/>
      <c r="H49" s="102"/>
      <c r="I49" s="18"/>
    </row>
    <row r="50" spans="2:9" ht="13.5">
      <c r="B50" s="19" t="s">
        <v>2</v>
      </c>
      <c r="C50" s="20">
        <v>2</v>
      </c>
      <c r="D50" s="20"/>
      <c r="E50" s="21">
        <v>3</v>
      </c>
      <c r="F50" s="21"/>
      <c r="G50" s="21">
        <v>5</v>
      </c>
      <c r="H50" s="22">
        <v>6</v>
      </c>
      <c r="I50" s="21"/>
    </row>
    <row r="51" spans="2:9" ht="15.75">
      <c r="B51" s="23"/>
      <c r="C51" s="24" t="s">
        <v>133</v>
      </c>
      <c r="D51" s="25"/>
      <c r="E51" s="26">
        <f>E52+E57+E64+E66+E71+E75+E79+E81+E74+E76+E61+E55+E82</f>
        <v>48645</v>
      </c>
      <c r="F51" s="26">
        <f>F52+F57+F64+F66+F71+F75+F79+F81+F74+F76+F61+F55+F82</f>
        <v>0</v>
      </c>
      <c r="G51" s="26">
        <f>G52+G57+G64+G66+G71+G75+G79+G81+G74+G76+G61+G55+G82</f>
        <v>50513.200000000004</v>
      </c>
      <c r="H51" s="27">
        <f>G51/E51*100</f>
        <v>103.84047692465825</v>
      </c>
      <c r="I51" s="27"/>
    </row>
    <row r="52" spans="2:9" ht="15.75">
      <c r="B52" s="28" t="s">
        <v>2</v>
      </c>
      <c r="C52" s="59" t="s">
        <v>23</v>
      </c>
      <c r="D52" s="30"/>
      <c r="E52" s="26">
        <f>SUM(E54)</f>
        <v>31287</v>
      </c>
      <c r="F52" s="26"/>
      <c r="G52" s="26">
        <f>SUM(G54)</f>
        <v>32536.6</v>
      </c>
      <c r="H52" s="27">
        <f>G52/E52*100</f>
        <v>103.99399111452041</v>
      </c>
      <c r="I52" s="27"/>
    </row>
    <row r="53" spans="2:9" ht="13.5">
      <c r="B53" s="31"/>
      <c r="C53" s="32" t="s">
        <v>47</v>
      </c>
      <c r="D53" s="33"/>
      <c r="E53" s="17"/>
      <c r="F53" s="17"/>
      <c r="G53" s="17"/>
      <c r="H53" s="27"/>
      <c r="I53" s="27"/>
    </row>
    <row r="54" spans="2:9" ht="13.5">
      <c r="B54" s="34"/>
      <c r="C54" s="35" t="s">
        <v>24</v>
      </c>
      <c r="D54" s="36"/>
      <c r="E54" s="17">
        <v>31287</v>
      </c>
      <c r="F54" s="17"/>
      <c r="G54" s="17">
        <v>32536.6</v>
      </c>
      <c r="H54" s="27">
        <f>G54/E54*100</f>
        <v>103.99399111452041</v>
      </c>
      <c r="I54" s="27"/>
    </row>
    <row r="55" spans="2:9" ht="27">
      <c r="B55" s="28" t="s">
        <v>15</v>
      </c>
      <c r="C55" s="59" t="s">
        <v>179</v>
      </c>
      <c r="D55" s="36"/>
      <c r="E55" s="26">
        <f>E56</f>
        <v>1459</v>
      </c>
      <c r="F55" s="26"/>
      <c r="G55" s="26">
        <f>G56</f>
        <v>1461.2</v>
      </c>
      <c r="H55" s="27">
        <f>G55/E55*100</f>
        <v>100.1507882111035</v>
      </c>
      <c r="I55" s="27"/>
    </row>
    <row r="56" spans="2:9" ht="27">
      <c r="B56" s="28"/>
      <c r="C56" s="29" t="s">
        <v>180</v>
      </c>
      <c r="D56" s="36"/>
      <c r="E56" s="17">
        <v>1459</v>
      </c>
      <c r="F56" s="17"/>
      <c r="G56" s="17">
        <v>1461.2</v>
      </c>
      <c r="H56" s="27">
        <f>G56/E56*100</f>
        <v>100.1507882111035</v>
      </c>
      <c r="I56" s="27"/>
    </row>
    <row r="57" spans="2:9" ht="15.75">
      <c r="B57" s="28" t="s">
        <v>16</v>
      </c>
      <c r="C57" s="40" t="s">
        <v>13</v>
      </c>
      <c r="D57" s="30"/>
      <c r="E57" s="26">
        <f>E59+E60+E63</f>
        <v>5368</v>
      </c>
      <c r="F57" s="26">
        <f>F59+F60+F63</f>
        <v>0</v>
      </c>
      <c r="G57" s="26">
        <f>G59+G60+G63</f>
        <v>5681.3</v>
      </c>
      <c r="H57" s="27">
        <f>G57/E57*100</f>
        <v>105.83643815201194</v>
      </c>
      <c r="I57" s="27"/>
    </row>
    <row r="58" spans="2:9" ht="15.75">
      <c r="B58" s="34"/>
      <c r="C58" s="35" t="s">
        <v>3</v>
      </c>
      <c r="D58" s="30"/>
      <c r="E58" s="17"/>
      <c r="F58" s="17"/>
      <c r="G58" s="17"/>
      <c r="H58" s="27"/>
      <c r="I58" s="27"/>
    </row>
    <row r="59" spans="2:9" ht="13.5">
      <c r="B59" s="34"/>
      <c r="C59" s="35" t="s">
        <v>28</v>
      </c>
      <c r="D59" s="33"/>
      <c r="E59" s="17">
        <v>3710</v>
      </c>
      <c r="F59" s="17"/>
      <c r="G59" s="17">
        <v>3878.5</v>
      </c>
      <c r="H59" s="27">
        <f>G59/E59*100</f>
        <v>104.54177897574124</v>
      </c>
      <c r="I59" s="27"/>
    </row>
    <row r="60" spans="2:9" ht="12" customHeight="1">
      <c r="B60" s="34"/>
      <c r="C60" s="35" t="s">
        <v>159</v>
      </c>
      <c r="D60" s="33"/>
      <c r="E60" s="17">
        <v>58</v>
      </c>
      <c r="F60" s="17"/>
      <c r="G60" s="17">
        <v>58.5</v>
      </c>
      <c r="H60" s="27">
        <f>G60/E60*100</f>
        <v>100.86206896551724</v>
      </c>
      <c r="I60" s="27"/>
    </row>
    <row r="61" spans="2:9" s="41" customFormat="1" ht="15.75" customHeight="1" hidden="1">
      <c r="B61" s="28" t="s">
        <v>16</v>
      </c>
      <c r="C61" s="40" t="s">
        <v>129</v>
      </c>
      <c r="D61" s="69"/>
      <c r="E61" s="26">
        <f>SUM(E62:E62)</f>
        <v>0</v>
      </c>
      <c r="F61" s="26"/>
      <c r="G61" s="26">
        <f>SUM(G62:G62)</f>
        <v>0</v>
      </c>
      <c r="H61" s="27"/>
      <c r="I61" s="27"/>
    </row>
    <row r="62" spans="2:9" ht="13.5" hidden="1">
      <c r="B62" s="34"/>
      <c r="C62" s="35" t="s">
        <v>130</v>
      </c>
      <c r="D62" s="33"/>
      <c r="E62" s="17">
        <v>0</v>
      </c>
      <c r="F62" s="17"/>
      <c r="G62" s="17">
        <v>0</v>
      </c>
      <c r="H62" s="27"/>
      <c r="I62" s="27"/>
    </row>
    <row r="63" spans="2:9" ht="27">
      <c r="B63" s="34"/>
      <c r="C63" s="29" t="s">
        <v>172</v>
      </c>
      <c r="D63" s="33"/>
      <c r="E63" s="17">
        <v>1600</v>
      </c>
      <c r="F63" s="17"/>
      <c r="G63" s="17">
        <v>1744.3</v>
      </c>
      <c r="H63" s="27">
        <f>G63/E63*100</f>
        <v>109.01874999999998</v>
      </c>
      <c r="I63" s="27"/>
    </row>
    <row r="64" spans="2:9" ht="15.75">
      <c r="B64" s="28" t="s">
        <v>17</v>
      </c>
      <c r="C64" s="68" t="s">
        <v>29</v>
      </c>
      <c r="D64" s="25"/>
      <c r="E64" s="26">
        <f>SUM(E65:E65)</f>
        <v>1780</v>
      </c>
      <c r="F64" s="26"/>
      <c r="G64" s="26">
        <f>SUM(G65:G65)</f>
        <v>1853.1</v>
      </c>
      <c r="H64" s="27">
        <f>G64/E64*100</f>
        <v>104.1067415730337</v>
      </c>
      <c r="I64" s="27"/>
    </row>
    <row r="65" spans="2:9" ht="40.5">
      <c r="B65" s="31"/>
      <c r="C65" s="32" t="s">
        <v>197</v>
      </c>
      <c r="D65" s="37"/>
      <c r="E65" s="17">
        <v>1780</v>
      </c>
      <c r="F65" s="17"/>
      <c r="G65" s="17">
        <v>1853.1</v>
      </c>
      <c r="H65" s="27">
        <f>G65/E65*100</f>
        <v>104.1067415730337</v>
      </c>
      <c r="I65" s="27"/>
    </row>
    <row r="66" spans="2:9" ht="38.25">
      <c r="B66" s="28" t="s">
        <v>18</v>
      </c>
      <c r="C66" s="39" t="s">
        <v>141</v>
      </c>
      <c r="D66" s="30"/>
      <c r="E66" s="26">
        <f>E67+E68+E69+E70</f>
        <v>3293</v>
      </c>
      <c r="F66" s="26">
        <f>F67+F68+F69+F70</f>
        <v>0</v>
      </c>
      <c r="G66" s="26">
        <f>G67+G68+G69+G70</f>
        <v>3471.8999999999996</v>
      </c>
      <c r="H66" s="27">
        <f>G66/E66*100</f>
        <v>105.43273610689342</v>
      </c>
      <c r="I66" s="27"/>
    </row>
    <row r="67" spans="2:9" ht="63.75">
      <c r="B67" s="28"/>
      <c r="C67" s="38" t="s">
        <v>140</v>
      </c>
      <c r="D67" s="30"/>
      <c r="E67" s="17">
        <v>1842</v>
      </c>
      <c r="F67" s="17"/>
      <c r="G67" s="17">
        <v>1954.4</v>
      </c>
      <c r="H67" s="27">
        <f>G67/E67*100</f>
        <v>106.10206297502715</v>
      </c>
      <c r="I67" s="27"/>
    </row>
    <row r="68" spans="2:9" ht="63.75">
      <c r="B68" s="28"/>
      <c r="C68" s="38" t="s">
        <v>139</v>
      </c>
      <c r="D68" s="30"/>
      <c r="E68" s="17">
        <v>1323</v>
      </c>
      <c r="F68" s="17"/>
      <c r="G68" s="17">
        <v>1384.3</v>
      </c>
      <c r="H68" s="27">
        <f aca="true" t="shared" si="0" ref="H68:H78">G68/E68*100</f>
        <v>104.63340891912321</v>
      </c>
      <c r="I68" s="27"/>
    </row>
    <row r="69" spans="2:9" ht="38.25">
      <c r="B69" s="28"/>
      <c r="C69" s="38" t="s">
        <v>173</v>
      </c>
      <c r="D69" s="30"/>
      <c r="E69" s="17">
        <v>112</v>
      </c>
      <c r="F69" s="17"/>
      <c r="G69" s="17">
        <v>117.2</v>
      </c>
      <c r="H69" s="27">
        <f t="shared" si="0"/>
        <v>104.64285714285715</v>
      </c>
      <c r="I69" s="27"/>
    </row>
    <row r="70" spans="2:9" ht="63.75">
      <c r="B70" s="28"/>
      <c r="C70" s="38" t="s">
        <v>209</v>
      </c>
      <c r="D70" s="30"/>
      <c r="E70" s="17">
        <v>16</v>
      </c>
      <c r="F70" s="17"/>
      <c r="G70" s="17">
        <v>16</v>
      </c>
      <c r="H70" s="27">
        <f t="shared" si="0"/>
        <v>100</v>
      </c>
      <c r="I70" s="27"/>
    </row>
    <row r="71" spans="2:9" ht="15.75">
      <c r="B71" s="28" t="s">
        <v>19</v>
      </c>
      <c r="C71" s="39" t="s">
        <v>43</v>
      </c>
      <c r="D71" s="30"/>
      <c r="E71" s="26">
        <f>SUM(E72:E73)</f>
        <v>7</v>
      </c>
      <c r="F71" s="26">
        <f>SUM(F72:F73)</f>
        <v>0</v>
      </c>
      <c r="G71" s="26">
        <f>SUM(G72:G73)</f>
        <v>7.4</v>
      </c>
      <c r="H71" s="27">
        <f t="shared" si="0"/>
        <v>105.71428571428572</v>
      </c>
      <c r="I71" s="27"/>
    </row>
    <row r="72" spans="2:9" ht="25.5">
      <c r="B72" s="28"/>
      <c r="C72" s="38" t="s">
        <v>198</v>
      </c>
      <c r="D72" s="30"/>
      <c r="E72" s="17">
        <v>2</v>
      </c>
      <c r="F72" s="17"/>
      <c r="G72" s="17">
        <v>2</v>
      </c>
      <c r="H72" s="73">
        <f t="shared" si="0"/>
        <v>100</v>
      </c>
      <c r="I72" s="27"/>
    </row>
    <row r="73" spans="2:9" ht="15.75">
      <c r="B73" s="28"/>
      <c r="C73" s="38" t="s">
        <v>199</v>
      </c>
      <c r="D73" s="30"/>
      <c r="E73" s="17">
        <v>5</v>
      </c>
      <c r="F73" s="17"/>
      <c r="G73" s="17">
        <v>5.4</v>
      </c>
      <c r="H73" s="27">
        <f t="shared" si="0"/>
        <v>108</v>
      </c>
      <c r="I73" s="27"/>
    </row>
    <row r="74" spans="2:9" ht="27">
      <c r="B74" s="28" t="s">
        <v>20</v>
      </c>
      <c r="C74" s="59" t="s">
        <v>121</v>
      </c>
      <c r="D74" s="30"/>
      <c r="E74" s="26">
        <v>4470</v>
      </c>
      <c r="F74" s="26"/>
      <c r="G74" s="26">
        <v>4470.5</v>
      </c>
      <c r="H74" s="27">
        <f t="shared" si="0"/>
        <v>100.01118568232663</v>
      </c>
      <c r="I74" s="27"/>
    </row>
    <row r="75" spans="2:9" ht="15.75">
      <c r="B75" s="28" t="s">
        <v>21</v>
      </c>
      <c r="C75" s="40" t="s">
        <v>5</v>
      </c>
      <c r="D75" s="30"/>
      <c r="E75" s="26">
        <v>461</v>
      </c>
      <c r="F75" s="26"/>
      <c r="G75" s="26">
        <v>485.3</v>
      </c>
      <c r="H75" s="27">
        <f t="shared" si="0"/>
        <v>105.27114967462039</v>
      </c>
      <c r="I75" s="27"/>
    </row>
    <row r="76" spans="2:9" ht="15.75" hidden="1">
      <c r="B76" s="28" t="s">
        <v>25</v>
      </c>
      <c r="C76" s="40" t="s">
        <v>44</v>
      </c>
      <c r="D76" s="30"/>
      <c r="E76" s="26">
        <f>E77+E78</f>
        <v>0</v>
      </c>
      <c r="F76" s="26"/>
      <c r="G76" s="26">
        <f>G77+G78</f>
        <v>0</v>
      </c>
      <c r="H76" s="27" t="e">
        <f t="shared" si="0"/>
        <v>#DIV/0!</v>
      </c>
      <c r="I76" s="27"/>
    </row>
    <row r="77" spans="2:9" ht="40.5" hidden="1">
      <c r="B77" s="28"/>
      <c r="C77" s="29" t="s">
        <v>131</v>
      </c>
      <c r="D77" s="30"/>
      <c r="E77" s="26"/>
      <c r="F77" s="26"/>
      <c r="G77" s="26"/>
      <c r="H77" s="27" t="e">
        <f t="shared" si="0"/>
        <v>#DIV/0!</v>
      </c>
      <c r="I77" s="27"/>
    </row>
    <row r="78" spans="2:9" ht="40.5" hidden="1">
      <c r="B78" s="28"/>
      <c r="C78" s="29" t="s">
        <v>132</v>
      </c>
      <c r="D78" s="30"/>
      <c r="E78" s="26"/>
      <c r="F78" s="26"/>
      <c r="G78" s="26"/>
      <c r="H78" s="27" t="e">
        <f t="shared" si="0"/>
        <v>#DIV/0!</v>
      </c>
      <c r="I78" s="27"/>
    </row>
    <row r="79" spans="2:9" ht="15.75">
      <c r="B79" s="28" t="s">
        <v>22</v>
      </c>
      <c r="C79" s="40" t="s">
        <v>49</v>
      </c>
      <c r="D79" s="30"/>
      <c r="E79" s="26"/>
      <c r="F79" s="26"/>
      <c r="G79" s="26">
        <f>SUM(G80)</f>
        <v>0</v>
      </c>
      <c r="H79" s="27"/>
      <c r="I79" s="27"/>
    </row>
    <row r="80" spans="2:9" ht="15.75">
      <c r="B80" s="28"/>
      <c r="C80" s="35" t="s">
        <v>53</v>
      </c>
      <c r="D80" s="30"/>
      <c r="E80" s="17"/>
      <c r="F80" s="17"/>
      <c r="G80" s="17"/>
      <c r="H80" s="27"/>
      <c r="I80" s="27"/>
    </row>
    <row r="81" spans="2:9" ht="28.5" customHeight="1">
      <c r="B81" s="28" t="s">
        <v>25</v>
      </c>
      <c r="C81" s="59" t="s">
        <v>142</v>
      </c>
      <c r="D81" s="30"/>
      <c r="E81" s="26">
        <v>511</v>
      </c>
      <c r="F81" s="26"/>
      <c r="G81" s="26">
        <v>536.4</v>
      </c>
      <c r="H81" s="27">
        <f>G81/E81*100</f>
        <v>104.97064579256359</v>
      </c>
      <c r="I81" s="27"/>
    </row>
    <row r="82" spans="2:9" ht="28.5" customHeight="1">
      <c r="B82" s="28" t="s">
        <v>4</v>
      </c>
      <c r="C82" s="59" t="s">
        <v>49</v>
      </c>
      <c r="D82" s="30"/>
      <c r="E82" s="26">
        <v>9</v>
      </c>
      <c r="F82" s="26"/>
      <c r="G82" s="26">
        <v>9.5</v>
      </c>
      <c r="H82" s="27">
        <f>G82/E82*100</f>
        <v>105.55555555555556</v>
      </c>
      <c r="I82" s="27"/>
    </row>
    <row r="83" spans="2:9" ht="15.75">
      <c r="B83" s="28" t="s">
        <v>48</v>
      </c>
      <c r="C83" s="40" t="s">
        <v>60</v>
      </c>
      <c r="D83" s="30"/>
      <c r="E83" s="26"/>
      <c r="F83" s="26"/>
      <c r="G83" s="26">
        <v>-33.5</v>
      </c>
      <c r="H83" s="27"/>
      <c r="I83" s="27"/>
    </row>
    <row r="84" spans="2:9" s="41" customFormat="1" ht="15.75">
      <c r="B84" s="28" t="s">
        <v>189</v>
      </c>
      <c r="C84" s="40" t="s">
        <v>35</v>
      </c>
      <c r="D84" s="30"/>
      <c r="E84" s="26">
        <f>E85+E125+E83</f>
        <v>454713.39999999997</v>
      </c>
      <c r="F84" s="26"/>
      <c r="G84" s="26">
        <f>G85+G125+G83</f>
        <v>451915.2</v>
      </c>
      <c r="H84" s="27">
        <f aca="true" t="shared" si="1" ref="H84:H98">G84/E84*100</f>
        <v>99.3846233693575</v>
      </c>
      <c r="I84" s="27"/>
    </row>
    <row r="85" spans="2:9" ht="27">
      <c r="B85" s="28"/>
      <c r="C85" s="59" t="s">
        <v>162</v>
      </c>
      <c r="D85" s="30"/>
      <c r="E85" s="26">
        <f>E86+E89+E104+E119</f>
        <v>454193.39999999997</v>
      </c>
      <c r="F85" s="26">
        <f>SUM(F87+F88+F89+F104+F119+F121)</f>
        <v>0</v>
      </c>
      <c r="G85" s="26">
        <f>G86+G89+G104+G119</f>
        <v>451405.2</v>
      </c>
      <c r="H85" s="27">
        <f t="shared" si="1"/>
        <v>99.38612053807915</v>
      </c>
      <c r="I85" s="27"/>
    </row>
    <row r="86" spans="2:9" ht="15.75">
      <c r="B86" s="28"/>
      <c r="C86" s="40" t="s">
        <v>192</v>
      </c>
      <c r="D86" s="30"/>
      <c r="E86" s="26">
        <f>E87+E88</f>
        <v>212718</v>
      </c>
      <c r="F86" s="26">
        <f>F87+F88</f>
        <v>0</v>
      </c>
      <c r="G86" s="26">
        <f>G87+G88</f>
        <v>212718</v>
      </c>
      <c r="H86" s="27">
        <f t="shared" si="1"/>
        <v>100</v>
      </c>
      <c r="I86" s="27"/>
    </row>
    <row r="87" spans="2:9" ht="12.75" customHeight="1">
      <c r="B87" s="28"/>
      <c r="C87" s="35" t="s">
        <v>50</v>
      </c>
      <c r="D87" s="33"/>
      <c r="E87" s="17">
        <v>199827</v>
      </c>
      <c r="F87" s="17"/>
      <c r="G87" s="17">
        <v>199827</v>
      </c>
      <c r="H87" s="27">
        <f t="shared" si="1"/>
        <v>100</v>
      </c>
      <c r="I87" s="27"/>
    </row>
    <row r="88" spans="2:9" ht="16.5" customHeight="1">
      <c r="B88" s="28"/>
      <c r="C88" s="35" t="s">
        <v>37</v>
      </c>
      <c r="D88" s="33"/>
      <c r="E88" s="17">
        <v>12891</v>
      </c>
      <c r="F88" s="17"/>
      <c r="G88" s="17">
        <v>12891</v>
      </c>
      <c r="H88" s="27">
        <f t="shared" si="1"/>
        <v>100</v>
      </c>
      <c r="I88" s="27"/>
    </row>
    <row r="89" spans="2:9" ht="33" customHeight="1">
      <c r="B89" s="28"/>
      <c r="C89" s="59" t="s">
        <v>191</v>
      </c>
      <c r="D89" s="33"/>
      <c r="E89" s="26">
        <f>SUM(E98:E103)</f>
        <v>72536.6</v>
      </c>
      <c r="F89" s="26">
        <f>SUM(F99:F103)</f>
        <v>0</v>
      </c>
      <c r="G89" s="26">
        <f>SUM(G98:G103)</f>
        <v>72446.9</v>
      </c>
      <c r="H89" s="27">
        <f t="shared" si="1"/>
        <v>99.87633828991156</v>
      </c>
      <c r="I89" s="27"/>
    </row>
    <row r="90" spans="2:9" ht="27.75" customHeight="1" hidden="1">
      <c r="B90" s="28"/>
      <c r="C90" s="29"/>
      <c r="D90" s="33"/>
      <c r="E90" s="17"/>
      <c r="F90" s="17"/>
      <c r="G90" s="17"/>
      <c r="H90" s="27" t="e">
        <f t="shared" si="1"/>
        <v>#DIV/0!</v>
      </c>
      <c r="I90" s="27"/>
    </row>
    <row r="91" spans="2:9" ht="27" hidden="1">
      <c r="B91" s="28"/>
      <c r="C91" s="29" t="s">
        <v>57</v>
      </c>
      <c r="D91" s="33"/>
      <c r="E91" s="17"/>
      <c r="F91" s="17"/>
      <c r="G91" s="17"/>
      <c r="H91" s="27" t="e">
        <f t="shared" si="1"/>
        <v>#DIV/0!</v>
      </c>
      <c r="I91" s="27"/>
    </row>
    <row r="92" spans="2:9" ht="0.75" customHeight="1" hidden="1">
      <c r="B92" s="28"/>
      <c r="C92" s="29" t="s">
        <v>58</v>
      </c>
      <c r="D92" s="33"/>
      <c r="E92" s="17"/>
      <c r="F92" s="17"/>
      <c r="G92" s="17"/>
      <c r="H92" s="27" t="e">
        <f t="shared" si="1"/>
        <v>#DIV/0!</v>
      </c>
      <c r="I92" s="27"/>
    </row>
    <row r="93" spans="2:9" ht="15" customHeight="1" hidden="1">
      <c r="B93" s="28"/>
      <c r="C93" s="29" t="s">
        <v>59</v>
      </c>
      <c r="D93" s="33"/>
      <c r="E93" s="17"/>
      <c r="F93" s="17"/>
      <c r="G93" s="17"/>
      <c r="H93" s="27" t="e">
        <f t="shared" si="1"/>
        <v>#DIV/0!</v>
      </c>
      <c r="I93" s="27"/>
    </row>
    <row r="94" spans="2:9" ht="9.75" customHeight="1" hidden="1">
      <c r="B94" s="28"/>
      <c r="C94" s="29" t="s">
        <v>164</v>
      </c>
      <c r="D94" s="33"/>
      <c r="E94" s="17"/>
      <c r="F94" s="17"/>
      <c r="G94" s="17"/>
      <c r="H94" s="27" t="e">
        <f t="shared" si="1"/>
        <v>#DIV/0!</v>
      </c>
      <c r="I94" s="27"/>
    </row>
    <row r="95" spans="2:9" ht="16.5" customHeight="1" hidden="1">
      <c r="B95" s="28"/>
      <c r="C95" s="29" t="s">
        <v>165</v>
      </c>
      <c r="D95" s="33"/>
      <c r="E95" s="17"/>
      <c r="F95" s="17"/>
      <c r="G95" s="17"/>
      <c r="H95" s="27" t="e">
        <f t="shared" si="1"/>
        <v>#DIV/0!</v>
      </c>
      <c r="I95" s="27"/>
    </row>
    <row r="96" spans="2:9" ht="9.75" customHeight="1" hidden="1">
      <c r="B96" s="28"/>
      <c r="C96" s="29" t="s">
        <v>166</v>
      </c>
      <c r="D96" s="33"/>
      <c r="E96" s="17"/>
      <c r="F96" s="17"/>
      <c r="G96" s="17"/>
      <c r="H96" s="27" t="e">
        <f t="shared" si="1"/>
        <v>#DIV/0!</v>
      </c>
      <c r="I96" s="27"/>
    </row>
    <row r="97" spans="2:9" ht="12.75" customHeight="1" hidden="1">
      <c r="B97" s="28"/>
      <c r="C97" s="29" t="s">
        <v>167</v>
      </c>
      <c r="D97" s="33"/>
      <c r="E97" s="17"/>
      <c r="F97" s="17"/>
      <c r="G97" s="17"/>
      <c r="H97" s="27" t="e">
        <f t="shared" si="1"/>
        <v>#DIV/0!</v>
      </c>
      <c r="I97" s="27"/>
    </row>
    <row r="98" spans="2:9" ht="24" customHeight="1">
      <c r="B98" s="28"/>
      <c r="C98" s="38" t="s">
        <v>211</v>
      </c>
      <c r="D98" s="33"/>
      <c r="E98" s="17">
        <v>38553.4</v>
      </c>
      <c r="F98" s="17"/>
      <c r="G98" s="17">
        <v>38553.4</v>
      </c>
      <c r="H98" s="73">
        <f t="shared" si="1"/>
        <v>100</v>
      </c>
      <c r="I98" s="27"/>
    </row>
    <row r="99" spans="2:9" ht="63" customHeight="1">
      <c r="B99" s="28"/>
      <c r="C99" s="42" t="s">
        <v>206</v>
      </c>
      <c r="D99" s="33"/>
      <c r="E99" s="17">
        <v>18000</v>
      </c>
      <c r="F99" s="17"/>
      <c r="G99" s="17">
        <v>18000</v>
      </c>
      <c r="H99" s="73">
        <f aca="true" t="shared" si="2" ref="H99:H113">G99/E99*100</f>
        <v>100</v>
      </c>
      <c r="I99" s="27"/>
    </row>
    <row r="100" spans="2:9" ht="49.5" customHeight="1">
      <c r="B100" s="28"/>
      <c r="C100" s="42" t="s">
        <v>203</v>
      </c>
      <c r="D100" s="33"/>
      <c r="E100" s="17">
        <v>5803.1</v>
      </c>
      <c r="F100" s="17"/>
      <c r="G100" s="17">
        <v>5803.1</v>
      </c>
      <c r="H100" s="73">
        <f t="shared" si="2"/>
        <v>100</v>
      </c>
      <c r="I100" s="27"/>
    </row>
    <row r="101" spans="2:9" ht="43.5" customHeight="1">
      <c r="B101" s="28"/>
      <c r="C101" s="42" t="s">
        <v>196</v>
      </c>
      <c r="D101" s="33"/>
      <c r="E101" s="17">
        <v>900</v>
      </c>
      <c r="F101" s="17"/>
      <c r="G101" s="17">
        <v>900</v>
      </c>
      <c r="H101" s="73">
        <f t="shared" si="2"/>
        <v>100</v>
      </c>
      <c r="I101" s="27"/>
    </row>
    <row r="102" spans="2:9" ht="26.25" customHeight="1">
      <c r="B102" s="28"/>
      <c r="C102" s="42" t="s">
        <v>210</v>
      </c>
      <c r="D102" s="33"/>
      <c r="E102" s="17">
        <v>1053</v>
      </c>
      <c r="F102" s="17"/>
      <c r="G102" s="17">
        <v>1053</v>
      </c>
      <c r="H102" s="73">
        <f t="shared" si="2"/>
        <v>100</v>
      </c>
      <c r="I102" s="27"/>
    </row>
    <row r="103" spans="2:9" ht="15" customHeight="1">
      <c r="B103" s="28"/>
      <c r="C103" s="42" t="s">
        <v>111</v>
      </c>
      <c r="D103" s="33"/>
      <c r="E103" s="17">
        <v>8227.1</v>
      </c>
      <c r="F103" s="17"/>
      <c r="G103" s="17">
        <v>8137.4</v>
      </c>
      <c r="H103" s="27">
        <f t="shared" si="2"/>
        <v>98.90970086664802</v>
      </c>
      <c r="I103" s="27"/>
    </row>
    <row r="104" spans="2:9" ht="13.5">
      <c r="B104" s="28"/>
      <c r="C104" s="74" t="s">
        <v>190</v>
      </c>
      <c r="D104" s="33"/>
      <c r="E104" s="26">
        <f>SUM(E105:E118)</f>
        <v>144613.2</v>
      </c>
      <c r="F104" s="26">
        <f>SUM(F105:F118)</f>
        <v>0</v>
      </c>
      <c r="G104" s="26">
        <f>SUM(G105:G118)</f>
        <v>142293.5</v>
      </c>
      <c r="H104" s="27">
        <f t="shared" si="2"/>
        <v>98.39592789593203</v>
      </c>
      <c r="I104" s="27"/>
    </row>
    <row r="105" spans="2:9" ht="27.75" customHeight="1">
      <c r="B105" s="28"/>
      <c r="C105" s="44" t="s">
        <v>184</v>
      </c>
      <c r="D105" s="33"/>
      <c r="E105" s="17">
        <v>30068.9</v>
      </c>
      <c r="F105" s="17"/>
      <c r="G105" s="17">
        <v>28507.7</v>
      </c>
      <c r="H105" s="27">
        <f t="shared" si="2"/>
        <v>94.80792446680789</v>
      </c>
      <c r="I105" s="27"/>
    </row>
    <row r="106" spans="2:9" ht="27.75" customHeight="1">
      <c r="B106" s="28"/>
      <c r="C106" s="29" t="s">
        <v>182</v>
      </c>
      <c r="D106" s="33"/>
      <c r="E106" s="17">
        <v>2107.9</v>
      </c>
      <c r="F106" s="17"/>
      <c r="G106" s="17">
        <v>1396.7</v>
      </c>
      <c r="H106" s="27">
        <f>G106/E106*100</f>
        <v>66.26025902557046</v>
      </c>
      <c r="I106" s="27"/>
    </row>
    <row r="107" spans="2:9" ht="27.75" customHeight="1">
      <c r="B107" s="28"/>
      <c r="C107" s="29" t="s">
        <v>200</v>
      </c>
      <c r="D107" s="33"/>
      <c r="E107" s="17">
        <v>1.4</v>
      </c>
      <c r="F107" s="17"/>
      <c r="G107" s="17">
        <v>1.4</v>
      </c>
      <c r="H107" s="27">
        <f>G107/E107*100</f>
        <v>100</v>
      </c>
      <c r="I107" s="27"/>
    </row>
    <row r="108" spans="2:9" ht="27.75" customHeight="1">
      <c r="B108" s="28"/>
      <c r="C108" s="29" t="s">
        <v>183</v>
      </c>
      <c r="D108" s="33"/>
      <c r="E108" s="17"/>
      <c r="F108" s="17"/>
      <c r="G108" s="17"/>
      <c r="H108" s="27" t="e">
        <f>G108/E108*100</f>
        <v>#DIV/0!</v>
      </c>
      <c r="I108" s="27"/>
    </row>
    <row r="109" spans="2:9" ht="27.75" customHeight="1">
      <c r="B109" s="28"/>
      <c r="C109" s="29" t="s">
        <v>201</v>
      </c>
      <c r="D109" s="33"/>
      <c r="E109" s="17"/>
      <c r="F109" s="17"/>
      <c r="G109" s="17"/>
      <c r="H109" s="27" t="e">
        <f>G109/E109*100</f>
        <v>#DIV/0!</v>
      </c>
      <c r="I109" s="27"/>
    </row>
    <row r="110" spans="2:9" ht="27.75" customHeight="1">
      <c r="B110" s="28"/>
      <c r="C110" s="43" t="s">
        <v>181</v>
      </c>
      <c r="D110" s="33"/>
      <c r="E110" s="17">
        <v>1319</v>
      </c>
      <c r="F110" s="17"/>
      <c r="G110" s="17">
        <v>1319</v>
      </c>
      <c r="H110" s="27">
        <f t="shared" si="2"/>
        <v>100</v>
      </c>
      <c r="I110" s="27"/>
    </row>
    <row r="111" spans="2:9" ht="51" hidden="1">
      <c r="B111" s="28"/>
      <c r="C111" s="44" t="s">
        <v>168</v>
      </c>
      <c r="D111" s="33"/>
      <c r="E111" s="17"/>
      <c r="F111" s="17"/>
      <c r="G111" s="17"/>
      <c r="H111" s="73" t="e">
        <f t="shared" si="2"/>
        <v>#DIV/0!</v>
      </c>
      <c r="I111" s="27"/>
    </row>
    <row r="112" spans="2:9" ht="0.75" customHeight="1" hidden="1">
      <c r="B112" s="28"/>
      <c r="C112" s="44" t="s">
        <v>174</v>
      </c>
      <c r="D112" s="33"/>
      <c r="E112" s="17"/>
      <c r="F112" s="17"/>
      <c r="G112" s="17"/>
      <c r="H112" s="73"/>
      <c r="I112" s="27"/>
    </row>
    <row r="113" spans="2:9" ht="47.25" customHeight="1" hidden="1">
      <c r="B113" s="28"/>
      <c r="C113" s="44" t="s">
        <v>185</v>
      </c>
      <c r="D113" s="33"/>
      <c r="E113" s="17">
        <v>0</v>
      </c>
      <c r="F113" s="17"/>
      <c r="G113" s="17">
        <v>0</v>
      </c>
      <c r="H113" s="73" t="e">
        <f t="shared" si="2"/>
        <v>#DIV/0!</v>
      </c>
      <c r="I113" s="27"/>
    </row>
    <row r="114" spans="2:9" ht="40.5" hidden="1">
      <c r="B114" s="28"/>
      <c r="C114" s="29" t="s">
        <v>38</v>
      </c>
      <c r="D114" s="33"/>
      <c r="E114" s="17"/>
      <c r="F114" s="17"/>
      <c r="G114" s="17"/>
      <c r="H114" s="27"/>
      <c r="I114" s="27"/>
    </row>
    <row r="115" spans="2:9" ht="39.75" customHeight="1" hidden="1">
      <c r="B115" s="28"/>
      <c r="C115" s="29" t="s">
        <v>186</v>
      </c>
      <c r="D115" s="33"/>
      <c r="E115" s="17"/>
      <c r="F115" s="17"/>
      <c r="G115" s="17">
        <v>0</v>
      </c>
      <c r="H115" s="27" t="e">
        <f aca="true" t="shared" si="3" ref="H115:H126">G115/E115*100</f>
        <v>#DIV/0!</v>
      </c>
      <c r="I115" s="27"/>
    </row>
    <row r="116" spans="2:9" ht="27" hidden="1">
      <c r="B116" s="28"/>
      <c r="C116" s="29" t="s">
        <v>169</v>
      </c>
      <c r="D116" s="33"/>
      <c r="E116" s="17"/>
      <c r="F116" s="17"/>
      <c r="G116" s="17"/>
      <c r="H116" s="27" t="e">
        <f t="shared" si="3"/>
        <v>#DIV/0!</v>
      </c>
      <c r="I116" s="27"/>
    </row>
    <row r="117" spans="2:9" ht="0.75" customHeight="1" hidden="1">
      <c r="B117" s="28"/>
      <c r="C117" s="29" t="s">
        <v>193</v>
      </c>
      <c r="D117" s="33"/>
      <c r="E117" s="17"/>
      <c r="F117" s="17"/>
      <c r="G117" s="17"/>
      <c r="H117" s="73" t="e">
        <f t="shared" si="3"/>
        <v>#DIV/0!</v>
      </c>
      <c r="I117" s="27"/>
    </row>
    <row r="118" spans="2:9" ht="13.5">
      <c r="B118" s="28"/>
      <c r="C118" s="29" t="s">
        <v>112</v>
      </c>
      <c r="D118" s="33"/>
      <c r="E118" s="17">
        <v>111116</v>
      </c>
      <c r="F118" s="17"/>
      <c r="G118" s="17">
        <v>111068.7</v>
      </c>
      <c r="H118" s="73">
        <f t="shared" si="3"/>
        <v>99.95743187299759</v>
      </c>
      <c r="I118" s="27"/>
    </row>
    <row r="119" spans="2:9" ht="18" customHeight="1">
      <c r="B119" s="28"/>
      <c r="C119" s="59" t="s">
        <v>86</v>
      </c>
      <c r="D119" s="69"/>
      <c r="E119" s="26">
        <f>SUM(E121:E124)</f>
        <v>24325.600000000002</v>
      </c>
      <c r="F119" s="26">
        <f>SUM(F121:F124)</f>
        <v>0</v>
      </c>
      <c r="G119" s="26">
        <f>SUM(G121:G124)</f>
        <v>23946.800000000003</v>
      </c>
      <c r="H119" s="27">
        <f t="shared" si="3"/>
        <v>98.44279277797877</v>
      </c>
      <c r="I119" s="27"/>
    </row>
    <row r="120" spans="2:9" ht="15" customHeight="1" hidden="1">
      <c r="B120" s="28"/>
      <c r="C120" s="29" t="s">
        <v>161</v>
      </c>
      <c r="D120" s="33"/>
      <c r="E120" s="17"/>
      <c r="F120" s="17"/>
      <c r="G120" s="17"/>
      <c r="H120" s="27" t="e">
        <f t="shared" si="3"/>
        <v>#DIV/0!</v>
      </c>
      <c r="I120" s="27"/>
    </row>
    <row r="121" spans="2:9" ht="54.75" customHeight="1">
      <c r="B121" s="28"/>
      <c r="C121" s="29" t="s">
        <v>134</v>
      </c>
      <c r="D121" s="33"/>
      <c r="E121" s="17">
        <v>9754.5</v>
      </c>
      <c r="F121" s="17"/>
      <c r="G121" s="17">
        <v>9754.5</v>
      </c>
      <c r="H121" s="27">
        <f t="shared" si="3"/>
        <v>100</v>
      </c>
      <c r="I121" s="27"/>
    </row>
    <row r="122" spans="2:9" ht="54" customHeight="1">
      <c r="B122" s="28"/>
      <c r="C122" s="29" t="s">
        <v>204</v>
      </c>
      <c r="D122" s="33"/>
      <c r="E122" s="17">
        <v>10180</v>
      </c>
      <c r="F122" s="17"/>
      <c r="G122" s="17">
        <v>9801.2</v>
      </c>
      <c r="H122" s="27">
        <f t="shared" si="3"/>
        <v>96.27897838899804</v>
      </c>
      <c r="I122" s="27"/>
    </row>
    <row r="123" spans="2:9" ht="54" customHeight="1">
      <c r="B123" s="28"/>
      <c r="C123" s="29" t="s">
        <v>218</v>
      </c>
      <c r="D123" s="33"/>
      <c r="E123" s="17">
        <v>1507.4</v>
      </c>
      <c r="F123" s="17"/>
      <c r="G123" s="17">
        <v>1507.4</v>
      </c>
      <c r="H123" s="27">
        <f t="shared" si="3"/>
        <v>100</v>
      </c>
      <c r="I123" s="27"/>
    </row>
    <row r="124" spans="2:9" ht="26.25" customHeight="1">
      <c r="B124" s="28"/>
      <c r="C124" s="29" t="s">
        <v>205</v>
      </c>
      <c r="D124" s="33"/>
      <c r="E124" s="17">
        <v>2883.7</v>
      </c>
      <c r="F124" s="17"/>
      <c r="G124" s="17">
        <v>2883.7</v>
      </c>
      <c r="H124" s="27">
        <f t="shared" si="3"/>
        <v>100</v>
      </c>
      <c r="I124" s="27"/>
    </row>
    <row r="125" spans="2:9" ht="19.5" customHeight="1">
      <c r="B125" s="28"/>
      <c r="C125" s="59" t="s">
        <v>36</v>
      </c>
      <c r="D125" s="69"/>
      <c r="E125" s="26">
        <v>520</v>
      </c>
      <c r="F125" s="26"/>
      <c r="G125" s="26">
        <v>543.5</v>
      </c>
      <c r="H125" s="27">
        <f t="shared" si="3"/>
        <v>104.51923076923077</v>
      </c>
      <c r="I125" s="27"/>
    </row>
    <row r="126" spans="2:9" ht="15.75">
      <c r="B126" s="92"/>
      <c r="C126" s="45" t="s">
        <v>119</v>
      </c>
      <c r="D126" s="46"/>
      <c r="E126" s="26">
        <f>E84+E83+E51-E83</f>
        <v>503358.39999999997</v>
      </c>
      <c r="F126" s="26"/>
      <c r="G126" s="26">
        <f>G84+G83+G51-G83</f>
        <v>502428.4</v>
      </c>
      <c r="H126" s="47">
        <f t="shared" si="3"/>
        <v>99.81524098932293</v>
      </c>
      <c r="I126" s="27"/>
    </row>
    <row r="127" spans="2:9" ht="16.5">
      <c r="B127" s="48"/>
      <c r="C127" s="49" t="s">
        <v>6</v>
      </c>
      <c r="D127" s="50"/>
      <c r="E127" s="51"/>
      <c r="F127" s="52"/>
      <c r="G127" s="52"/>
      <c r="H127" s="47"/>
      <c r="I127" s="53"/>
    </row>
    <row r="128" spans="2:9" ht="15.75">
      <c r="B128" s="23" t="s">
        <v>7</v>
      </c>
      <c r="C128" s="76" t="s">
        <v>55</v>
      </c>
      <c r="D128" s="55"/>
      <c r="E128" s="70">
        <f>SUM(E130:E138)</f>
        <v>58638.2</v>
      </c>
      <c r="F128" s="70">
        <f>SUM(F130:F138)</f>
        <v>0</v>
      </c>
      <c r="G128" s="70">
        <f>SUM(G130:G138)</f>
        <v>58347</v>
      </c>
      <c r="H128" s="58">
        <f>G128/E128*100</f>
        <v>99.50339539753949</v>
      </c>
      <c r="I128" s="53"/>
    </row>
    <row r="129" spans="2:9" ht="15.75" hidden="1">
      <c r="B129" s="54"/>
      <c r="C129" s="76"/>
      <c r="D129" s="55"/>
      <c r="E129" s="56"/>
      <c r="F129" s="57"/>
      <c r="G129" s="57"/>
      <c r="H129" s="58"/>
      <c r="I129" s="27"/>
    </row>
    <row r="130" spans="2:9" ht="27">
      <c r="B130" s="66" t="s">
        <v>61</v>
      </c>
      <c r="C130" s="77" t="s">
        <v>87</v>
      </c>
      <c r="D130" s="55"/>
      <c r="E130" s="56">
        <v>1639.4</v>
      </c>
      <c r="F130" s="57"/>
      <c r="G130" s="57">
        <v>1639.4</v>
      </c>
      <c r="H130" s="58">
        <f aca="true" t="shared" si="4" ref="H130:H137">G130/E130*100</f>
        <v>100</v>
      </c>
      <c r="I130" s="27"/>
    </row>
    <row r="131" spans="2:9" ht="27">
      <c r="B131" s="66" t="s">
        <v>62</v>
      </c>
      <c r="C131" s="77" t="s">
        <v>88</v>
      </c>
      <c r="D131" s="55"/>
      <c r="E131" s="56">
        <v>432.4</v>
      </c>
      <c r="F131" s="57"/>
      <c r="G131" s="57">
        <v>431</v>
      </c>
      <c r="H131" s="58">
        <f t="shared" si="4"/>
        <v>99.67622571692878</v>
      </c>
      <c r="I131" s="27"/>
    </row>
    <row r="132" spans="2:9" ht="15.75">
      <c r="B132" s="66" t="s">
        <v>63</v>
      </c>
      <c r="C132" s="77" t="s">
        <v>89</v>
      </c>
      <c r="D132" s="55"/>
      <c r="E132" s="56">
        <v>29231.6</v>
      </c>
      <c r="F132" s="57"/>
      <c r="G132" s="57">
        <v>28985.5</v>
      </c>
      <c r="H132" s="58">
        <f t="shared" si="4"/>
        <v>99.15810287497092</v>
      </c>
      <c r="I132" s="27"/>
    </row>
    <row r="133" spans="2:9" ht="15.75" hidden="1">
      <c r="B133" s="66"/>
      <c r="C133" s="77"/>
      <c r="D133" s="55"/>
      <c r="E133" s="56"/>
      <c r="F133" s="57"/>
      <c r="G133" s="57"/>
      <c r="H133" s="58" t="e">
        <f t="shared" si="4"/>
        <v>#DIV/0!</v>
      </c>
      <c r="I133" s="27"/>
    </row>
    <row r="134" spans="2:9" ht="15.75">
      <c r="B134" s="66" t="s">
        <v>113</v>
      </c>
      <c r="C134" s="77" t="s">
        <v>114</v>
      </c>
      <c r="D134" s="55"/>
      <c r="E134" s="56">
        <v>1.4</v>
      </c>
      <c r="F134" s="57"/>
      <c r="G134" s="57">
        <v>1.4</v>
      </c>
      <c r="H134" s="58">
        <f t="shared" si="4"/>
        <v>100</v>
      </c>
      <c r="I134" s="27"/>
    </row>
    <row r="135" spans="2:9" ht="15.75">
      <c r="B135" s="66" t="s">
        <v>64</v>
      </c>
      <c r="C135" s="77" t="s">
        <v>90</v>
      </c>
      <c r="D135" s="55"/>
      <c r="E135" s="56">
        <v>23869.8</v>
      </c>
      <c r="F135" s="57"/>
      <c r="G135" s="57">
        <v>23869.8</v>
      </c>
      <c r="H135" s="58">
        <f t="shared" si="4"/>
        <v>100</v>
      </c>
      <c r="I135" s="27"/>
    </row>
    <row r="136" spans="2:9" ht="15.75">
      <c r="B136" s="66" t="s">
        <v>212</v>
      </c>
      <c r="C136" s="77" t="s">
        <v>213</v>
      </c>
      <c r="D136" s="55"/>
      <c r="E136" s="56">
        <v>922.2</v>
      </c>
      <c r="F136" s="57"/>
      <c r="G136" s="57">
        <v>922.2</v>
      </c>
      <c r="H136" s="58">
        <f t="shared" si="4"/>
        <v>100</v>
      </c>
      <c r="I136" s="27"/>
    </row>
    <row r="137" spans="2:9" ht="18.75" customHeight="1">
      <c r="B137" s="66" t="s">
        <v>143</v>
      </c>
      <c r="C137" s="77" t="s">
        <v>122</v>
      </c>
      <c r="D137" s="55"/>
      <c r="E137" s="56">
        <v>27.5</v>
      </c>
      <c r="F137" s="57"/>
      <c r="G137" s="57"/>
      <c r="H137" s="58">
        <f t="shared" si="4"/>
        <v>0</v>
      </c>
      <c r="I137" s="27"/>
    </row>
    <row r="138" spans="2:9" ht="15.75">
      <c r="B138" s="66" t="s">
        <v>144</v>
      </c>
      <c r="C138" s="77" t="s">
        <v>91</v>
      </c>
      <c r="D138" s="55"/>
      <c r="E138" s="56">
        <v>2513.9</v>
      </c>
      <c r="F138" s="57"/>
      <c r="G138" s="57">
        <v>2497.7</v>
      </c>
      <c r="H138" s="58">
        <f aca="true" t="shared" si="5" ref="H138:H149">G138/E138*100</f>
        <v>99.35558295874934</v>
      </c>
      <c r="I138" s="27"/>
    </row>
    <row r="139" spans="2:9" s="41" customFormat="1" ht="15.75" hidden="1">
      <c r="B139" s="54" t="s">
        <v>46</v>
      </c>
      <c r="C139" s="76" t="s">
        <v>127</v>
      </c>
      <c r="D139" s="55"/>
      <c r="E139" s="70">
        <f>SUM(E140)</f>
        <v>0</v>
      </c>
      <c r="F139" s="71"/>
      <c r="G139" s="71">
        <f>SUM(G140)</f>
        <v>0</v>
      </c>
      <c r="H139" s="58" t="e">
        <f t="shared" si="5"/>
        <v>#DIV/0!</v>
      </c>
      <c r="I139" s="27"/>
    </row>
    <row r="140" spans="2:9" ht="15.75" hidden="1">
      <c r="B140" s="66" t="s">
        <v>65</v>
      </c>
      <c r="C140" s="77" t="s">
        <v>128</v>
      </c>
      <c r="D140" s="55"/>
      <c r="E140" s="56"/>
      <c r="F140" s="57"/>
      <c r="G140" s="57"/>
      <c r="H140" s="58" t="e">
        <f t="shared" si="5"/>
        <v>#DIV/0!</v>
      </c>
      <c r="I140" s="27"/>
    </row>
    <row r="141" spans="2:9" ht="15.75">
      <c r="B141" s="54" t="s">
        <v>46</v>
      </c>
      <c r="C141" s="76" t="s">
        <v>127</v>
      </c>
      <c r="D141" s="55"/>
      <c r="E141" s="70">
        <f>E142</f>
        <v>2107.9</v>
      </c>
      <c r="F141" s="71"/>
      <c r="G141" s="70">
        <f>G142</f>
        <v>1396.7</v>
      </c>
      <c r="H141" s="58">
        <f t="shared" si="5"/>
        <v>66.26025902557046</v>
      </c>
      <c r="I141" s="27"/>
    </row>
    <row r="142" spans="2:9" ht="15.75">
      <c r="B142" s="66" t="s">
        <v>65</v>
      </c>
      <c r="C142" s="77" t="s">
        <v>160</v>
      </c>
      <c r="D142" s="55"/>
      <c r="E142" s="56">
        <v>2107.9</v>
      </c>
      <c r="F142" s="57"/>
      <c r="G142" s="57">
        <v>1396.7</v>
      </c>
      <c r="H142" s="58">
        <f t="shared" si="5"/>
        <v>66.26025902557046</v>
      </c>
      <c r="I142" s="27"/>
    </row>
    <row r="143" spans="2:9" ht="27">
      <c r="B143" s="28" t="s">
        <v>30</v>
      </c>
      <c r="C143" s="78" t="s">
        <v>56</v>
      </c>
      <c r="D143" s="30"/>
      <c r="E143" s="26">
        <f>E144+E146+E145</f>
        <v>9179.8</v>
      </c>
      <c r="F143" s="26"/>
      <c r="G143" s="26">
        <f>G144+G146+G145</f>
        <v>8994.9</v>
      </c>
      <c r="H143" s="27">
        <f t="shared" si="5"/>
        <v>97.98579489749233</v>
      </c>
      <c r="I143" s="27"/>
    </row>
    <row r="144" spans="2:9" ht="15.75" hidden="1">
      <c r="B144" s="82" t="s">
        <v>66</v>
      </c>
      <c r="C144" s="79" t="s">
        <v>92</v>
      </c>
      <c r="D144" s="30"/>
      <c r="E144" s="17"/>
      <c r="F144" s="17"/>
      <c r="G144" s="17"/>
      <c r="H144" s="27" t="e">
        <f t="shared" si="5"/>
        <v>#DIV/0!</v>
      </c>
      <c r="I144" s="27"/>
    </row>
    <row r="145" spans="2:9" ht="25.5" customHeight="1">
      <c r="B145" s="82" t="s">
        <v>67</v>
      </c>
      <c r="C145" s="79" t="s">
        <v>93</v>
      </c>
      <c r="D145" s="30"/>
      <c r="E145" s="17">
        <v>1699.3</v>
      </c>
      <c r="F145" s="17"/>
      <c r="G145" s="17">
        <v>1615.6</v>
      </c>
      <c r="H145" s="27">
        <f t="shared" si="5"/>
        <v>95.074442417466</v>
      </c>
      <c r="I145" s="27"/>
    </row>
    <row r="146" spans="2:9" ht="17.25" customHeight="1">
      <c r="B146" s="82" t="s">
        <v>68</v>
      </c>
      <c r="C146" s="79" t="s">
        <v>126</v>
      </c>
      <c r="D146" s="30"/>
      <c r="E146" s="17">
        <v>7480.5</v>
      </c>
      <c r="F146" s="17"/>
      <c r="G146" s="17">
        <v>7379.3</v>
      </c>
      <c r="H146" s="27">
        <f t="shared" si="5"/>
        <v>98.64714925472896</v>
      </c>
      <c r="I146" s="27"/>
    </row>
    <row r="147" spans="2:9" ht="15.75">
      <c r="B147" s="83" t="s">
        <v>31</v>
      </c>
      <c r="C147" s="78" t="s">
        <v>32</v>
      </c>
      <c r="D147" s="30"/>
      <c r="E147" s="26">
        <f>E149+E150+E151+E153+E148+E152</f>
        <v>26419.600000000002</v>
      </c>
      <c r="F147" s="26"/>
      <c r="G147" s="26">
        <f>G149+G150+G151+G153+G148+G152</f>
        <v>25089.000000000004</v>
      </c>
      <c r="H147" s="27">
        <f t="shared" si="5"/>
        <v>94.96358763947978</v>
      </c>
      <c r="I147" s="27"/>
    </row>
    <row r="148" spans="2:9" ht="14.25" customHeight="1">
      <c r="B148" s="82" t="s">
        <v>123</v>
      </c>
      <c r="C148" s="79" t="s">
        <v>124</v>
      </c>
      <c r="D148" s="30"/>
      <c r="E148" s="17">
        <v>1507.4</v>
      </c>
      <c r="F148" s="17"/>
      <c r="G148" s="17">
        <v>1507.4</v>
      </c>
      <c r="H148" s="73">
        <f t="shared" si="5"/>
        <v>100</v>
      </c>
      <c r="I148" s="27"/>
    </row>
    <row r="149" spans="2:9" ht="14.25" customHeight="1">
      <c r="B149" s="82" t="s">
        <v>69</v>
      </c>
      <c r="C149" s="79" t="s">
        <v>94</v>
      </c>
      <c r="D149" s="30"/>
      <c r="E149" s="17">
        <v>168</v>
      </c>
      <c r="F149" s="17"/>
      <c r="G149" s="17">
        <v>168</v>
      </c>
      <c r="H149" s="27">
        <f t="shared" si="5"/>
        <v>100</v>
      </c>
      <c r="I149" s="27"/>
    </row>
    <row r="150" spans="2:9" ht="14.25" customHeight="1" hidden="1">
      <c r="B150" s="82"/>
      <c r="C150" s="79"/>
      <c r="D150" s="30"/>
      <c r="E150" s="17"/>
      <c r="F150" s="17"/>
      <c r="G150" s="17"/>
      <c r="H150" s="27"/>
      <c r="I150" s="27"/>
    </row>
    <row r="151" spans="2:9" ht="14.25" customHeight="1">
      <c r="B151" s="82" t="s">
        <v>70</v>
      </c>
      <c r="C151" s="79" t="s">
        <v>145</v>
      </c>
      <c r="D151" s="30"/>
      <c r="E151" s="17">
        <v>24453.5</v>
      </c>
      <c r="F151" s="17"/>
      <c r="G151" s="17">
        <v>23127.2</v>
      </c>
      <c r="H151" s="27">
        <f aca="true" t="shared" si="6" ref="H151:H158">G151/E151*100</f>
        <v>94.576236530558</v>
      </c>
      <c r="I151" s="27"/>
    </row>
    <row r="152" spans="2:9" ht="15.75" hidden="1">
      <c r="B152" s="82" t="s">
        <v>187</v>
      </c>
      <c r="C152" s="79" t="s">
        <v>188</v>
      </c>
      <c r="D152" s="30"/>
      <c r="E152" s="17"/>
      <c r="F152" s="17"/>
      <c r="G152" s="17"/>
      <c r="H152" s="27" t="e">
        <f t="shared" si="6"/>
        <v>#DIV/0!</v>
      </c>
      <c r="I152" s="27"/>
    </row>
    <row r="153" spans="2:9" ht="15.75">
      <c r="B153" s="82" t="s">
        <v>71</v>
      </c>
      <c r="C153" s="79" t="s">
        <v>95</v>
      </c>
      <c r="D153" s="30"/>
      <c r="E153" s="17">
        <v>290.7</v>
      </c>
      <c r="F153" s="17"/>
      <c r="G153" s="17">
        <v>286.4</v>
      </c>
      <c r="H153" s="27">
        <f t="shared" si="6"/>
        <v>98.52081183350533</v>
      </c>
      <c r="I153" s="27"/>
    </row>
    <row r="154" spans="2:9" ht="15.75">
      <c r="B154" s="28" t="s">
        <v>8</v>
      </c>
      <c r="C154" s="80" t="s">
        <v>11</v>
      </c>
      <c r="D154" s="30"/>
      <c r="E154" s="26">
        <f>SUM(E155:E158)</f>
        <v>2421.3</v>
      </c>
      <c r="F154" s="26">
        <f>SUM(F155:F158)</f>
        <v>0</v>
      </c>
      <c r="G154" s="26">
        <f>SUM(G155:G158)</f>
        <v>2214.1</v>
      </c>
      <c r="H154" s="27">
        <f t="shared" si="6"/>
        <v>91.44261347210175</v>
      </c>
      <c r="I154" s="27"/>
    </row>
    <row r="155" spans="2:9" ht="15" customHeight="1">
      <c r="B155" s="34" t="s">
        <v>72</v>
      </c>
      <c r="C155" s="81" t="s">
        <v>96</v>
      </c>
      <c r="D155" s="30"/>
      <c r="E155" s="17">
        <v>87.1</v>
      </c>
      <c r="F155" s="17"/>
      <c r="G155" s="17">
        <v>64.7</v>
      </c>
      <c r="H155" s="27">
        <f t="shared" si="6"/>
        <v>74.28243398392654</v>
      </c>
      <c r="I155" s="27"/>
    </row>
    <row r="156" spans="2:9" ht="15.75" customHeight="1">
      <c r="B156" s="34" t="s">
        <v>73</v>
      </c>
      <c r="C156" s="81" t="s">
        <v>97</v>
      </c>
      <c r="D156" s="30"/>
      <c r="E156" s="17">
        <v>774.9</v>
      </c>
      <c r="F156" s="17"/>
      <c r="G156" s="17">
        <v>762.4</v>
      </c>
      <c r="H156" s="27">
        <f t="shared" si="6"/>
        <v>98.38688863079106</v>
      </c>
      <c r="I156" s="27"/>
    </row>
    <row r="157" spans="2:9" ht="15" customHeight="1">
      <c r="B157" s="34" t="s">
        <v>214</v>
      </c>
      <c r="C157" s="81" t="s">
        <v>216</v>
      </c>
      <c r="D157" s="30"/>
      <c r="E157" s="17">
        <v>1429.3</v>
      </c>
      <c r="F157" s="17"/>
      <c r="G157" s="17">
        <v>1293.4</v>
      </c>
      <c r="H157" s="27">
        <f t="shared" si="6"/>
        <v>90.49184915692997</v>
      </c>
      <c r="I157" s="27"/>
    </row>
    <row r="158" spans="2:9" ht="15.75" customHeight="1">
      <c r="B158" s="34" t="s">
        <v>215</v>
      </c>
      <c r="C158" s="79" t="s">
        <v>217</v>
      </c>
      <c r="D158" s="75"/>
      <c r="E158" s="17">
        <v>130</v>
      </c>
      <c r="F158" s="17"/>
      <c r="G158" s="17">
        <v>93.6</v>
      </c>
      <c r="H158" s="27">
        <f t="shared" si="6"/>
        <v>72</v>
      </c>
      <c r="I158" s="73"/>
    </row>
    <row r="159" spans="2:9" ht="15.75" customHeight="1" hidden="1">
      <c r="B159" s="34" t="s">
        <v>135</v>
      </c>
      <c r="C159" s="79" t="s">
        <v>136</v>
      </c>
      <c r="D159" s="30"/>
      <c r="E159" s="17"/>
      <c r="F159" s="17"/>
      <c r="G159" s="17"/>
      <c r="H159" s="27" t="e">
        <f aca="true" t="shared" si="7" ref="H159:H191">G159/E159*100</f>
        <v>#DIV/0!</v>
      </c>
      <c r="I159" s="27"/>
    </row>
    <row r="160" spans="2:9" ht="15.75">
      <c r="B160" s="28" t="s">
        <v>9</v>
      </c>
      <c r="C160" s="80" t="s">
        <v>12</v>
      </c>
      <c r="D160" s="30"/>
      <c r="E160" s="26">
        <f>E161+E162+E165+E166+E164+E163</f>
        <v>310602.70000000007</v>
      </c>
      <c r="F160" s="26"/>
      <c r="G160" s="26">
        <f>G161+G162+G165+G166+G164+G163</f>
        <v>307452.4</v>
      </c>
      <c r="H160" s="27">
        <f t="shared" si="7"/>
        <v>98.98574609943826</v>
      </c>
      <c r="I160" s="27"/>
    </row>
    <row r="161" spans="2:9" ht="15.75">
      <c r="B161" s="34" t="s">
        <v>74</v>
      </c>
      <c r="C161" s="81" t="s">
        <v>98</v>
      </c>
      <c r="D161" s="30"/>
      <c r="E161" s="17">
        <v>49798</v>
      </c>
      <c r="F161" s="17"/>
      <c r="G161" s="17">
        <v>48745</v>
      </c>
      <c r="H161" s="27">
        <f t="shared" si="7"/>
        <v>97.885457247279</v>
      </c>
      <c r="I161" s="27"/>
    </row>
    <row r="162" spans="2:9" ht="15.75">
      <c r="B162" s="34" t="s">
        <v>75</v>
      </c>
      <c r="C162" s="81" t="s">
        <v>99</v>
      </c>
      <c r="D162" s="30"/>
      <c r="E162" s="17">
        <v>225232.2</v>
      </c>
      <c r="F162" s="17"/>
      <c r="G162" s="17">
        <v>223503.5</v>
      </c>
      <c r="H162" s="27">
        <f t="shared" si="7"/>
        <v>99.23248096852936</v>
      </c>
      <c r="I162" s="27"/>
    </row>
    <row r="163" spans="2:9" ht="15.75">
      <c r="B163" s="34" t="s">
        <v>194</v>
      </c>
      <c r="C163" s="81" t="s">
        <v>195</v>
      </c>
      <c r="D163" s="30"/>
      <c r="E163" s="17">
        <v>25650.4</v>
      </c>
      <c r="F163" s="17"/>
      <c r="G163" s="17">
        <v>25509.9</v>
      </c>
      <c r="H163" s="27">
        <f t="shared" si="7"/>
        <v>99.45225025730593</v>
      </c>
      <c r="I163" s="27"/>
    </row>
    <row r="164" spans="2:9" ht="27">
      <c r="B164" s="34" t="s">
        <v>170</v>
      </c>
      <c r="C164" s="79" t="s">
        <v>171</v>
      </c>
      <c r="D164" s="30"/>
      <c r="E164" s="17">
        <v>287.9</v>
      </c>
      <c r="F164" s="17"/>
      <c r="G164" s="17">
        <v>248</v>
      </c>
      <c r="H164" s="27">
        <f t="shared" si="7"/>
        <v>86.14102118791249</v>
      </c>
      <c r="I164" s="27"/>
    </row>
    <row r="165" spans="2:9" ht="15.75">
      <c r="B165" s="34" t="s">
        <v>76</v>
      </c>
      <c r="C165" s="81" t="s">
        <v>100</v>
      </c>
      <c r="D165" s="30"/>
      <c r="E165" s="17">
        <v>1496.9</v>
      </c>
      <c r="F165" s="17"/>
      <c r="G165" s="17">
        <v>1496.1</v>
      </c>
      <c r="H165" s="27">
        <f t="shared" si="7"/>
        <v>99.9465562161801</v>
      </c>
      <c r="I165" s="27"/>
    </row>
    <row r="166" spans="2:9" ht="15.75">
      <c r="B166" s="34" t="s">
        <v>77</v>
      </c>
      <c r="C166" s="81" t="s">
        <v>101</v>
      </c>
      <c r="D166" s="30"/>
      <c r="E166" s="17">
        <v>8137.3</v>
      </c>
      <c r="F166" s="17"/>
      <c r="G166" s="17">
        <v>7949.9</v>
      </c>
      <c r="H166" s="27">
        <f t="shared" si="7"/>
        <v>97.6970248116697</v>
      </c>
      <c r="I166" s="27"/>
    </row>
    <row r="167" spans="2:9" ht="15.75" customHeight="1">
      <c r="B167" s="28" t="s">
        <v>10</v>
      </c>
      <c r="C167" s="80" t="s">
        <v>146</v>
      </c>
      <c r="D167" s="30"/>
      <c r="E167" s="26">
        <f>E168+E169+E170+E171</f>
        <v>63418.299999999996</v>
      </c>
      <c r="F167" s="26">
        <f>F168+F169+F170+F171</f>
        <v>0</v>
      </c>
      <c r="G167" s="26">
        <f>G168+G169+G170+G171</f>
        <v>63021.799999999996</v>
      </c>
      <c r="H167" s="27">
        <f t="shared" si="7"/>
        <v>99.37478614217032</v>
      </c>
      <c r="I167" s="27"/>
    </row>
    <row r="168" spans="2:9" ht="15.75" customHeight="1">
      <c r="B168" s="34" t="s">
        <v>78</v>
      </c>
      <c r="C168" s="81" t="s">
        <v>202</v>
      </c>
      <c r="D168" s="30"/>
      <c r="E168" s="17">
        <v>53429.2</v>
      </c>
      <c r="F168" s="17"/>
      <c r="G168" s="17">
        <v>53032.7</v>
      </c>
      <c r="H168" s="27">
        <f t="shared" si="7"/>
        <v>99.25789643116498</v>
      </c>
      <c r="I168" s="27"/>
    </row>
    <row r="169" spans="2:9" ht="15.75" customHeight="1" hidden="1">
      <c r="B169" s="34"/>
      <c r="C169" s="81"/>
      <c r="D169" s="30"/>
      <c r="E169" s="17"/>
      <c r="F169" s="17"/>
      <c r="G169" s="17"/>
      <c r="H169" s="27"/>
      <c r="I169" s="27"/>
    </row>
    <row r="170" spans="2:9" ht="15.75" customHeight="1" hidden="1">
      <c r="B170" s="34"/>
      <c r="C170" s="81"/>
      <c r="D170" s="30"/>
      <c r="E170" s="17"/>
      <c r="F170" s="17"/>
      <c r="G170" s="17"/>
      <c r="H170" s="27" t="e">
        <f t="shared" si="7"/>
        <v>#DIV/0!</v>
      </c>
      <c r="I170" s="27"/>
    </row>
    <row r="171" spans="2:9" ht="15" customHeight="1">
      <c r="B171" s="34" t="s">
        <v>125</v>
      </c>
      <c r="C171" s="81" t="s">
        <v>103</v>
      </c>
      <c r="D171" s="30"/>
      <c r="E171" s="17">
        <v>9989.1</v>
      </c>
      <c r="F171" s="17"/>
      <c r="G171" s="17">
        <v>9989.1</v>
      </c>
      <c r="H171" s="27">
        <f t="shared" si="7"/>
        <v>100</v>
      </c>
      <c r="I171" s="27"/>
    </row>
    <row r="172" spans="2:9" ht="15.75" hidden="1">
      <c r="B172" s="28" t="s">
        <v>33</v>
      </c>
      <c r="C172" s="80" t="s">
        <v>147</v>
      </c>
      <c r="D172" s="30"/>
      <c r="E172" s="26">
        <f>E173+E174+E177+E178+E175+E176</f>
        <v>0</v>
      </c>
      <c r="F172" s="26"/>
      <c r="G172" s="26">
        <f>G173+G174+G177+G178+G175+G176</f>
        <v>0</v>
      </c>
      <c r="H172" s="27" t="e">
        <f t="shared" si="7"/>
        <v>#DIV/0!</v>
      </c>
      <c r="I172" s="27"/>
    </row>
    <row r="173" spans="2:9" ht="15" customHeight="1" hidden="1">
      <c r="B173" s="34" t="s">
        <v>79</v>
      </c>
      <c r="C173" s="81" t="s">
        <v>104</v>
      </c>
      <c r="D173" s="30"/>
      <c r="E173" s="17"/>
      <c r="F173" s="17"/>
      <c r="G173" s="17"/>
      <c r="H173" s="27" t="e">
        <f t="shared" si="7"/>
        <v>#DIV/0!</v>
      </c>
      <c r="I173" s="27"/>
    </row>
    <row r="174" spans="2:9" ht="15.75" hidden="1">
      <c r="B174" s="34" t="s">
        <v>80</v>
      </c>
      <c r="C174" s="81" t="s">
        <v>105</v>
      </c>
      <c r="D174" s="30"/>
      <c r="E174" s="17"/>
      <c r="F174" s="17"/>
      <c r="G174" s="17"/>
      <c r="H174" s="27"/>
      <c r="I174" s="27"/>
    </row>
    <row r="175" spans="2:9" ht="15.75" hidden="1">
      <c r="B175" s="34" t="s">
        <v>115</v>
      </c>
      <c r="C175" s="81" t="s">
        <v>116</v>
      </c>
      <c r="D175" s="30"/>
      <c r="E175" s="17"/>
      <c r="F175" s="17"/>
      <c r="G175" s="17"/>
      <c r="H175" s="27"/>
      <c r="I175" s="27"/>
    </row>
    <row r="176" spans="2:9" ht="15.75" hidden="1">
      <c r="B176" s="34" t="s">
        <v>117</v>
      </c>
      <c r="C176" s="81" t="s">
        <v>118</v>
      </c>
      <c r="D176" s="30"/>
      <c r="E176" s="17"/>
      <c r="F176" s="17"/>
      <c r="G176" s="17"/>
      <c r="H176" s="27"/>
      <c r="I176" s="27"/>
    </row>
    <row r="177" spans="2:9" ht="15.75" hidden="1">
      <c r="B177" s="34" t="s">
        <v>81</v>
      </c>
      <c r="C177" s="81" t="s">
        <v>106</v>
      </c>
      <c r="D177" s="30"/>
      <c r="E177" s="17"/>
      <c r="F177" s="17"/>
      <c r="G177" s="17"/>
      <c r="H177" s="27"/>
      <c r="I177" s="27"/>
    </row>
    <row r="178" spans="2:9" ht="27" hidden="1">
      <c r="B178" s="34" t="s">
        <v>82</v>
      </c>
      <c r="C178" s="79" t="s">
        <v>107</v>
      </c>
      <c r="D178" s="30"/>
      <c r="E178" s="17"/>
      <c r="F178" s="17"/>
      <c r="G178" s="17"/>
      <c r="H178" s="27"/>
      <c r="I178" s="27"/>
    </row>
    <row r="179" spans="2:9" ht="15.75">
      <c r="B179" s="28" t="s">
        <v>34</v>
      </c>
      <c r="C179" s="80" t="s">
        <v>26</v>
      </c>
      <c r="D179" s="30"/>
      <c r="E179" s="26">
        <f>E180+E181+E182</f>
        <v>19231</v>
      </c>
      <c r="F179" s="26"/>
      <c r="G179" s="26">
        <f>G180+G181+G182</f>
        <v>18187.600000000002</v>
      </c>
      <c r="H179" s="27">
        <f t="shared" si="7"/>
        <v>94.57438510737872</v>
      </c>
      <c r="I179" s="27"/>
    </row>
    <row r="180" spans="2:9" ht="15.75">
      <c r="B180" s="67" t="s">
        <v>83</v>
      </c>
      <c r="C180" s="81" t="s">
        <v>108</v>
      </c>
      <c r="D180" s="30"/>
      <c r="E180" s="17">
        <v>2441.3</v>
      </c>
      <c r="F180" s="17"/>
      <c r="G180" s="17">
        <v>2441</v>
      </c>
      <c r="H180" s="27">
        <f t="shared" si="7"/>
        <v>99.98771146520295</v>
      </c>
      <c r="I180" s="27"/>
    </row>
    <row r="181" spans="2:10" ht="15.75">
      <c r="B181" s="67" t="s">
        <v>84</v>
      </c>
      <c r="C181" s="81" t="s">
        <v>109</v>
      </c>
      <c r="D181" s="30"/>
      <c r="E181" s="17">
        <v>16733.5</v>
      </c>
      <c r="F181" s="17"/>
      <c r="G181" s="17">
        <v>15690.4</v>
      </c>
      <c r="H181" s="27">
        <f t="shared" si="7"/>
        <v>93.76639674903636</v>
      </c>
      <c r="I181" s="27"/>
      <c r="J181" s="93"/>
    </row>
    <row r="182" spans="2:9" ht="15.75">
      <c r="B182" s="67" t="s">
        <v>85</v>
      </c>
      <c r="C182" s="81" t="s">
        <v>110</v>
      </c>
      <c r="D182" s="30"/>
      <c r="E182" s="17">
        <v>56.2</v>
      </c>
      <c r="F182" s="17"/>
      <c r="G182" s="17">
        <v>56.2</v>
      </c>
      <c r="H182" s="27">
        <f t="shared" si="7"/>
        <v>100</v>
      </c>
      <c r="I182" s="27"/>
    </row>
    <row r="183" spans="2:9" ht="15.75">
      <c r="B183" s="60" t="s">
        <v>54</v>
      </c>
      <c r="C183" s="80" t="s">
        <v>158</v>
      </c>
      <c r="D183" s="30"/>
      <c r="E183" s="26">
        <f>E184</f>
        <v>499.1</v>
      </c>
      <c r="F183" s="26"/>
      <c r="G183" s="26">
        <f>G184</f>
        <v>499.1</v>
      </c>
      <c r="H183" s="27">
        <f t="shared" si="7"/>
        <v>100</v>
      </c>
      <c r="I183" s="27"/>
    </row>
    <row r="184" spans="2:9" ht="15" customHeight="1">
      <c r="B184" s="67" t="s">
        <v>148</v>
      </c>
      <c r="C184" s="81" t="s">
        <v>106</v>
      </c>
      <c r="D184" s="30"/>
      <c r="E184" s="17">
        <v>499.1</v>
      </c>
      <c r="F184" s="17"/>
      <c r="G184" s="17">
        <v>499.1</v>
      </c>
      <c r="H184" s="27">
        <f t="shared" si="7"/>
        <v>100</v>
      </c>
      <c r="I184" s="27"/>
    </row>
    <row r="185" spans="2:9" ht="15.75" hidden="1">
      <c r="B185" s="60" t="s">
        <v>149</v>
      </c>
      <c r="C185" s="80" t="s">
        <v>150</v>
      </c>
      <c r="D185" s="30"/>
      <c r="E185" s="26">
        <f>E186</f>
        <v>0</v>
      </c>
      <c r="F185" s="26"/>
      <c r="G185" s="26">
        <f>G186</f>
        <v>0</v>
      </c>
      <c r="H185" s="27" t="e">
        <f t="shared" si="7"/>
        <v>#DIV/0!</v>
      </c>
      <c r="I185" s="27"/>
    </row>
    <row r="186" spans="2:9" ht="15.75" hidden="1">
      <c r="B186" s="67" t="s">
        <v>151</v>
      </c>
      <c r="C186" s="81" t="s">
        <v>102</v>
      </c>
      <c r="D186" s="30"/>
      <c r="E186" s="17"/>
      <c r="F186" s="17"/>
      <c r="G186" s="17"/>
      <c r="H186" s="27" t="e">
        <f t="shared" si="7"/>
        <v>#DIV/0!</v>
      </c>
      <c r="I186" s="27"/>
    </row>
    <row r="187" spans="2:9" ht="25.5" customHeight="1">
      <c r="B187" s="60" t="s">
        <v>152</v>
      </c>
      <c r="C187" s="78" t="s">
        <v>153</v>
      </c>
      <c r="D187" s="30"/>
      <c r="E187" s="26">
        <f>E188+E189+E190</f>
        <v>28973.5</v>
      </c>
      <c r="F187" s="26">
        <f>F188+F189+F190</f>
        <v>0</v>
      </c>
      <c r="G187" s="26">
        <f>G188+G189+G190</f>
        <v>28973.5</v>
      </c>
      <c r="H187" s="27">
        <f t="shared" si="7"/>
        <v>100</v>
      </c>
      <c r="I187" s="27"/>
    </row>
    <row r="188" spans="2:9" ht="25.5" customHeight="1">
      <c r="B188" s="60" t="s">
        <v>156</v>
      </c>
      <c r="C188" s="79" t="s">
        <v>154</v>
      </c>
      <c r="D188" s="75"/>
      <c r="E188" s="17">
        <v>5152</v>
      </c>
      <c r="F188" s="17"/>
      <c r="G188" s="17">
        <v>5152</v>
      </c>
      <c r="H188" s="73">
        <f t="shared" si="7"/>
        <v>100</v>
      </c>
      <c r="I188" s="27"/>
    </row>
    <row r="189" spans="2:9" ht="25.5" customHeight="1">
      <c r="B189" s="60" t="s">
        <v>157</v>
      </c>
      <c r="C189" s="79" t="s">
        <v>155</v>
      </c>
      <c r="D189" s="75"/>
      <c r="E189" s="17">
        <v>23686.9</v>
      </c>
      <c r="F189" s="17"/>
      <c r="G189" s="17">
        <v>23686.9</v>
      </c>
      <c r="H189" s="73">
        <f t="shared" si="7"/>
        <v>100</v>
      </c>
      <c r="I189" s="27"/>
    </row>
    <row r="190" spans="2:9" ht="25.5" customHeight="1">
      <c r="B190" s="60" t="s">
        <v>207</v>
      </c>
      <c r="C190" s="94" t="s">
        <v>86</v>
      </c>
      <c r="D190" s="95"/>
      <c r="E190" s="96">
        <v>134.6</v>
      </c>
      <c r="F190" s="96"/>
      <c r="G190" s="96">
        <v>134.6</v>
      </c>
      <c r="H190" s="73">
        <f t="shared" si="7"/>
        <v>100</v>
      </c>
      <c r="I190" s="27"/>
    </row>
    <row r="191" spans="2:9" ht="15.75">
      <c r="B191" s="61"/>
      <c r="C191" s="89" t="s">
        <v>120</v>
      </c>
      <c r="D191" s="90"/>
      <c r="E191" s="51">
        <f>E187+E185+E183+E179+E172+E167+E160+E154+E147+E143+E128+E141</f>
        <v>521491.4000000001</v>
      </c>
      <c r="F191" s="51">
        <f>F128+F143+F147+F154+F160+F167+F172+F179+F187+F139</f>
        <v>0</v>
      </c>
      <c r="G191" s="51">
        <f>G187+G185+G183+G179+G172+G167+G160+G154+G147+G143+G128+G141</f>
        <v>514176.10000000003</v>
      </c>
      <c r="H191" s="47">
        <f t="shared" si="7"/>
        <v>98.59723477702603</v>
      </c>
      <c r="I191" s="27"/>
    </row>
    <row r="192" spans="2:9" ht="15.75">
      <c r="B192" s="91"/>
      <c r="C192" s="62" t="s">
        <v>27</v>
      </c>
      <c r="D192" s="30"/>
      <c r="E192" s="26">
        <f>E126-E191</f>
        <v>-18133.000000000116</v>
      </c>
      <c r="F192" s="26"/>
      <c r="G192" s="26">
        <f>G126-G191</f>
        <v>-11747.700000000012</v>
      </c>
      <c r="H192" s="27"/>
      <c r="I192" s="47"/>
    </row>
    <row r="193" spans="2:11" ht="15.75">
      <c r="B193" s="63"/>
      <c r="C193" s="64"/>
      <c r="D193" s="65"/>
      <c r="E193" s="8"/>
      <c r="F193" s="8"/>
      <c r="G193" s="8"/>
      <c r="H193" s="85"/>
      <c r="I193" s="85"/>
      <c r="J193" s="72"/>
      <c r="K193" s="72"/>
    </row>
    <row r="194" spans="2:11" ht="13.5">
      <c r="B194" s="5"/>
      <c r="C194" s="86"/>
      <c r="D194" s="87"/>
      <c r="E194" s="8"/>
      <c r="F194" s="8"/>
      <c r="G194" s="8"/>
      <c r="H194" s="85"/>
      <c r="I194" s="85"/>
      <c r="J194" s="72"/>
      <c r="K194" s="72"/>
    </row>
    <row r="195" spans="2:11" ht="12.75">
      <c r="B195" s="72"/>
      <c r="C195" s="72"/>
      <c r="D195" s="72"/>
      <c r="E195" s="8"/>
      <c r="F195" s="8"/>
      <c r="G195" s="8"/>
      <c r="H195" s="85"/>
      <c r="I195" s="85"/>
      <c r="J195" s="72"/>
      <c r="K195" s="72"/>
    </row>
    <row r="196" spans="2:11" ht="12.75">
      <c r="B196" s="72"/>
      <c r="C196" s="72"/>
      <c r="D196" s="72"/>
      <c r="E196" s="88"/>
      <c r="F196" s="88"/>
      <c r="G196" s="88"/>
      <c r="H196" s="72"/>
      <c r="I196" s="72"/>
      <c r="J196" s="72"/>
      <c r="K196" s="72"/>
    </row>
  </sheetData>
  <sheetProtection/>
  <mergeCells count="4">
    <mergeCell ref="E48:E49"/>
    <mergeCell ref="G48:G49"/>
    <mergeCell ref="H48:H49"/>
    <mergeCell ref="C48:C49"/>
  </mergeCells>
  <printOptions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</dc:creator>
  <cp:keywords/>
  <dc:description/>
  <cp:lastModifiedBy>Служба заказчика</cp:lastModifiedBy>
  <cp:lastPrinted>2023-03-24T08:49:07Z</cp:lastPrinted>
  <dcterms:created xsi:type="dcterms:W3CDTF">2003-10-24T06:38:58Z</dcterms:created>
  <dcterms:modified xsi:type="dcterms:W3CDTF">2023-03-24T08:49:41Z</dcterms:modified>
  <cp:category/>
  <cp:version/>
  <cp:contentType/>
  <cp:contentStatus/>
</cp:coreProperties>
</file>